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341F08F-13B9-4DA0-B37D-73F83978B09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<sst xmlns="http://schemas.openxmlformats.org/spreadsheetml/2006/main" xmlns:r="http://schemas.openxmlformats.org/officeDocument/2006/relationships" xmlns:xdr="http://schemas.openxmlformats.org/drawingml/2006/spreadsheetDrawing" count="1075" uniqueCount="247">
  <si>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</si>
  <si>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</si>
  <si>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</si>
  <si>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</si>
  <si>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</si>
  <si>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</si>
  <si>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</si>
  <si>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</si>
  <si>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</si>
  <si>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</si>
  <si>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</si>
  <si>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</si>
  <si>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</si>
  <si>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</si>
  <si>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</si>
  <si>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</si>
  <si>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</si>
  <si>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</si>
  <si>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</si>
  <si>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</si>
  <si>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</si>
  <si>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</si>
  <si>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</si>
  <si>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</si>
  <si>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</si>
  <si>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</si>
  <si>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</si>
  <si>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</si>
  <si>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</si>
  <si>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</si>
  <si>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</si>
  <si>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</si>
  <si>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</si>
  <si>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</si>
  <si>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</si>
  <si>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</si>
  <si>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</si>
  <si>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</si>
  <si>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</si>
  <si>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</si>
  <si>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</si>
  <si>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</si>
  <si>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</si>
  <si>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</si>
  <si>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</si>
  <si>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</si>
  <si>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</si>
  <si>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</si>
  <si>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</si>
  <si>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</si>
  <si>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</si>
  <si>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</si>
  <si>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</si>
  <si>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</si>
  <si>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</si>
  <si>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</si>
  <si>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</si>
  <si>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</si>
  <si>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</si>
  <si>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</si>
  <si>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</si>
  <si>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</si>
  <si>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</si>
  <si>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</si>
  <si>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</si>
  <si>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</si>
  <si>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</si>
  <si>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</si>
  <si>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</si>
  <si>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</si>
  <si>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</si>
  <si>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</si>
  <si>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</si>
  <si>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</si>
  <si>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</si>
  <si>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</si>
  <si>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</si>
  <si>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</si>
  <si>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</si>
  <si>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</si>
  <si>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</si>
  <si>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</si>
  <si>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</si>
  <si>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</si>
  <si>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</si>
  <si>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</si>
  <si>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</si>
  <si>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</si>
  <si>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</si>
  <si>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</si>
  <si>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</si>
  <si>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</si>
  <si>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</si>
  <si>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</si>
  <si>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</si>
  <si>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</si>
  <si>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</si>
  <si>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</si>
  <si>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</si>
  <si>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</si>
  <si>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</si>
  <si>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</si>
  <si>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</si>
  <si>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</si>
  <si>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</si>
  <si>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</si>
  <si>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</si>
  <si>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</si>
  <si>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</si>
  <si>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</si>
  <si>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</si>
  <si>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</si>
  <si>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</si>
  <si>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</si>
  <si>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</si>
  <si>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</si>
  <si>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</si>
  <si>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</si>
  <si>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</si>
  <si>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</si>
  <si>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</si>
  <si>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</si>
  <si>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</si>
  <si>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</si>
  <si>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</si>
  <si>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</si>
  <si>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</si>
  <si>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</si>
  <si>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</si>
  <si>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</si>
  <si>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</si>
  <si>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</si>
  <si>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</si>
  <si>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</si>
  <si>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</si>
  <si>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</si>
  <si>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</si>
  <si>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</si>
  <si>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</si>
  <si>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</si>
  <si>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</si>
  <si>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</si>
  <si>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</si>
  <si>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</si>
  <si>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</si>
  <si>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</si>
  <si>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</si>
  <si>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</si>
  <si>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</si>
  <si>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</si>
  <si>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</si>
  <si>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</si>
  <si>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</si>
  <si>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</si>
  <si>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</si>
  <si>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</si>
  <si>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</si>
  <si>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</si>
  <si>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</si>
  <si>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</si>
  <si>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</si>
  <si>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</si>
  <si>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</si>
  <si>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</si>
  <si>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</si>
  <si>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</si>
  <si>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</si>
  <si>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</si>
  <si>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</si>
  <si>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</si>
  <si>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</si>
  <si>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</si>
  <si>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</si>
  <si>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</si>
  <si>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</si>
  <si>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</si>
  <si>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</si>
  <si>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</si>
  <si>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</si>
  <si>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</si>
  <si>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</si>
  <si>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</si>
  <si>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</si>
  <si>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</si>
  <si>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</si>
  <si>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</si>
  <si>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</si>
  <si>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</si>
  <si>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</si>
  <si>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</si>
  <si>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</si>
  <si>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</si>
  <si>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</si>
  <si>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</si>
  <si>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</si>
  <si>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</si>
  <si>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</si>
  <si>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</si>
  <si>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</si>
  <si>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</si>
  <si>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</si>
  <si>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</si>
  <si>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</si>
  <si>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Democratic People's Republic of Korea</t>
  </si>
  <si>
    <t>Summary/Highlights from pilot routine monitoring/data collection on WASH in SDGs in 9 Convergence Counties in DPRK in 2019 (CBS, MoUM, MoPH, EC, Unicef)</t>
  </si>
  <si>
    <t>Survey</t>
  </si>
  <si>
    <t>Improved water source available on premises</t>
  </si>
  <si>
    <t>No</t>
  </si>
  <si>
    <t>Single sex and usable toilets</t>
  </si>
  <si>
    <t>Data were collected from 9 counties. The data are not nationally representative and set to not used. Data are reported for 247 primary and/or secondary schools, but the number of each level is not reported. Urban and rural estimates for schools are calculated based on weighted proportions of the urban/rural estimates reported which include nurseries and schools.</t>
  </si>
  <si>
    <t>Data were collected from 9 counties. The data are not nationally representative and set to not used. Data are reported for 247 primary and/or secondary schools, but the number of each level is not reported.  Urban and rural estimates for schools are calculated based on weighted proportions of the urban/rural estimates reported which include nurseries and schools.</t>
  </si>
  <si>
    <t>Handwashing facility with soap and water available</t>
  </si>
  <si>
    <t>PRK_2019_SUR</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</si>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</sst>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10428174687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104281746879"/>
      </left>
      <right/>
      <top/>
      <bottom/>
      <diagonal/>
    </border>
    <border>
      <left style="dotted">
        <color theme="0" tint="-0.04910428174687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10428174687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3B2F-4429-8B99-DB28C079801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2F-4429-8B99-DB28C079801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2F-4429-8B99-DB28C079801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2F-4429-8B99-DB28C079801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2F-4429-8B99-DB28C079801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2F-4429-8B99-DB28C079801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2F-4429-8B99-DB28C079801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3B2F-4429-8B99-DB28C079801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3B2F-4429-8B99-DB28C079801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3B2F-4429-8B99-DB28C079801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96-4659-AD74-2581B1DC5BE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96-4659-AD74-2581B1DC5B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9488"/>
        <c:axId val="74561024"/>
      </c:scatterChart>
      <c:valAx>
        <c:axId val="74559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024"/>
        <c:crosses val="autoZero"/>
        <c:crossBetween val="midCat"/>
        <c:majorUnit val="5"/>
      </c:valAx>
      <c:valAx>
        <c:axId val="745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6384"/>
        <c:axId val="75138176"/>
      </c:scatterChart>
      <c:valAx>
        <c:axId val="7513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176"/>
        <c:crosses val="autoZero"/>
        <c:crossBetween val="midCat"/>
        <c:majorUnit val="5"/>
      </c:valAx>
      <c:valAx>
        <c:axId val="7513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6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47232"/>
        <c:axId val="84448768"/>
      </c:scatterChart>
      <c:valAx>
        <c:axId val="8444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8768"/>
        <c:crosses val="autoZero"/>
        <c:crossBetween val="midCat"/>
        <c:majorUnit val="5"/>
      </c:valAx>
      <c:valAx>
        <c:axId val="84448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7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08736"/>
        <c:axId val="84726912"/>
      </c:scatterChart>
      <c:valAx>
        <c:axId val="8470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912"/>
        <c:crosses val="autoZero"/>
        <c:crossBetween val="midCat"/>
        <c:majorUnit val="5"/>
      </c:valAx>
      <c:valAx>
        <c:axId val="847269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87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23424"/>
        <c:axId val="84825216"/>
      </c:scatterChart>
      <c:valAx>
        <c:axId val="8482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5"/>
      </c:valAx>
      <c:valAx>
        <c:axId val="8482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89600"/>
        <c:axId val="84891136"/>
      </c:scatterChart>
      <c:valAx>
        <c:axId val="84889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136"/>
        <c:crosses val="autoZero"/>
        <c:crossBetween val="midCat"/>
        <c:majorUnit val="5"/>
      </c:valAx>
      <c:valAx>
        <c:axId val="848911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6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29568"/>
        <c:axId val="85643648"/>
      </c:scatterChart>
      <c:valAx>
        <c:axId val="85629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3648"/>
        <c:crosses val="autoZero"/>
        <c:crossBetween val="midCat"/>
        <c:majorUnit val="5"/>
      </c:valAx>
      <c:valAx>
        <c:axId val="85643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295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C-4B9D-B07C-3DE8ACC57F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700608"/>
        <c:axId val="85702144"/>
      </c:scatterChart>
      <c:valAx>
        <c:axId val="85700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2144"/>
        <c:crosses val="autoZero"/>
        <c:crossBetween val="midCat"/>
        <c:majorUnit val="5"/>
      </c:valAx>
      <c:valAx>
        <c:axId val="85702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0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D-45B4-9481-8D2EDE5C2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50944"/>
        <c:axId val="86452480"/>
      </c:scatterChart>
      <c:valAx>
        <c:axId val="86450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2480"/>
        <c:crosses val="autoZero"/>
        <c:crossBetween val="midCat"/>
        <c:majorUnit val="5"/>
      </c:valAx>
      <c:valAx>
        <c:axId val="86452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09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0096"/>
        <c:axId val="86501632"/>
      </c:scatterChart>
      <c:valAx>
        <c:axId val="8650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5"/>
      </c:valAx>
      <c:valAx>
        <c:axId val="8650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F11-49B5-A475-4E9FDCD389A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CF11-49B5-A475-4E9FDCD389A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CF11-49B5-A475-4E9FDCD389A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4-CF11-49B5-A475-4E9FDCD389A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CF11-49B5-A475-4E9FDCD389A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5-4094-AAC1-F8A6808735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62688"/>
        <c:axId val="86564224"/>
      </c:scatterChart>
      <c:valAx>
        <c:axId val="865626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4224"/>
        <c:crosses val="autoZero"/>
        <c:crossBetween val="midCat"/>
        <c:majorUnit val="5"/>
      </c:valAx>
      <c:valAx>
        <c:axId val="865642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26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22176"/>
        <c:axId val="89940352"/>
      </c:scatterChart>
      <c:valAx>
        <c:axId val="89922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0352"/>
        <c:crosses val="autoZero"/>
        <c:crossBetween val="midCat"/>
        <c:majorUnit val="5"/>
      </c:valAx>
      <c:valAx>
        <c:axId val="89940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1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5687-4A3D-80EE-D3830B605AC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5687-4A3D-80EE-D3830B605AC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2-5687-4A3D-80EE-D3830B605AC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5687-4A3D-80EE-D3830B605AC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D942434-AA3F-4EA4-A375-858378B37BB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F895A8D-5DD0-468E-9A42-1F383BECDC6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E72BA6A-9DD3-4778-92BF-0167FE07F8F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7DB58CD-7235-4A1C-B4DC-4B73792D75F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8411C82-F118-4251-9C9A-CF47DCE5364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B972EBDF-FCA4-44EA-A673-70FD16A2AF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1339DAB-A8D9-436B-BBFB-E93F80A1D4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5E8DC391-9A11-46DA-9F04-55CF416D7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498B5B9-4DDD-43DB-BE85-22EEDE15CB3F}"/>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F7F1A9B-D45C-4CD4-9DDA-4A86D2CA013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24E7BC5-A022-437B-BBFB-FC9EFABC5F3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2C2FDA3-406B-442D-9A19-3C7FB4F67FF9}"/>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30D65CF-85E2-4160-96C2-1F1420BD80A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2738C91F-675F-4777-A946-AAF91085DE88}"/>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011205D-31DE-4643-B8BB-4637074C852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34DF4-C259-46DE-BB2B-A4F31401D77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Democratic People's Republic of Korea</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236</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232</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544" t="s">
        <v>213</v>
      </c>
      <c r="D1" s="313" t="s">
        <v>203</v>
      </c>
      <c r="E1" s="313"/>
      <c r="F1" s="313"/>
      <c r="G1" s="313"/>
      <c r="H1" s="313"/>
      <c r="I1" s="324"/>
      <c r="J1" s="305"/>
      <c r="K1" s="305"/>
    </row>
    <row xmlns:x14ac="http://schemas.microsoft.com/office/spreadsheetml/2009/9/ac" r="2" s="307" customFormat="true" ht="30" customHeight="true" x14ac:dyDescent="0.25">
      <c r="A2" s="559" t="s">
        <v>231</v>
      </c>
      <c r="B2" s="314" t="s">
        <v>212</v>
      </c>
      <c r="C2" s="267" t="s">
        <v>205</v>
      </c>
      <c r="D2" s="267" t="s">
        <v>204</v>
      </c>
      <c r="E2" s="315"/>
      <c r="F2" s="315"/>
      <c r="G2" s="315"/>
      <c r="H2" s="315"/>
      <c r="I2" s="325"/>
      <c r="J2" s="308" t="s">
        <v>214</v>
      </c>
      <c r="K2" s="308"/>
    </row>
    <row xmlns:x14ac="http://schemas.microsoft.com/office/spreadsheetml/2009/9/ac" r="3" s="246" customFormat="true" ht="18" customHeight="true" x14ac:dyDescent="0.25">
      <c r="A3" s="559"/>
      <c r="B3" s="354" t="s">
        <v>166</v>
      </c>
      <c r="C3" s="355" t="s">
        <v>56</v>
      </c>
      <c r="D3" s="356" t="s">
        <v>7</v>
      </c>
      <c r="E3" s="356" t="s">
        <v>1</v>
      </c>
      <c r="F3" s="356" t="s">
        <v>2</v>
      </c>
      <c r="G3" s="356" t="s">
        <v>16</v>
      </c>
      <c r="H3" s="356" t="s">
        <v>17</v>
      </c>
      <c r="I3" s="357" t="s">
        <v>18</v>
      </c>
      <c r="J3" s="244"/>
      <c r="K3" s="244"/>
      <c r="L3" s="245"/>
      <c r="V3" s="245"/>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6" t="str">
        <f>IF(ISBLANK('Data Summary'!A6),"",'Data Summary'!A6)</f>
        <v>PRK_2019_SUR</v>
      </c>
      <c r="B4" s="113"/>
      <c r="C4" s="81" t="s">
        <v>3</v>
      </c>
      <c r="D4" s="135"/>
      <c r="E4" s="135"/>
      <c r="F4" s="135"/>
      <c r="G4" s="135"/>
      <c r="H4" s="135"/>
      <c r="I4" s="21"/>
      <c r="J4" s="19"/>
      <c r="K4" s="19"/>
      <c r="L4" s="109"/>
      <c r="V4" s="109"/>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7" t="str">
        <f ca="true">IF(ISBLANK('Data Summary'!A7),"",'Data Summary'!A7)</f>
        <v/>
      </c>
      <c r="B5" s="101"/>
      <c r="C5" s="81" t="s">
        <v>25</v>
      </c>
      <c r="D5" s="135"/>
      <c r="E5" s="135"/>
      <c r="F5" s="135"/>
      <c r="G5" s="135"/>
      <c r="H5" s="135"/>
      <c r="I5" s="21"/>
      <c r="J5" s="19"/>
      <c r="K5" s="19"/>
      <c r="L5" s="109"/>
      <c r="V5" s="109"/>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7" t="str">
        <f ca="true">IF(ISBLANK('Data Summary'!A8),"",'Data Summary'!A8)</f>
        <v/>
      </c>
      <c r="B6" s="113"/>
      <c r="C6" s="82" t="s">
        <v>26</v>
      </c>
      <c r="D6" s="136"/>
      <c r="E6" s="135"/>
      <c r="F6" s="135"/>
      <c r="G6" s="135"/>
      <c r="H6" s="135"/>
      <c r="I6" s="21"/>
      <c r="J6" s="19"/>
      <c r="K6" s="19"/>
      <c r="L6" s="109"/>
      <c r="V6" s="109"/>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7" t="str">
        <f ca="true">IF(ISBLANK('Data Summary'!A9),"",'Data Summary'!A9)</f>
        <v/>
      </c>
      <c r="B7" s="101"/>
      <c r="C7" s="82" t="s">
        <v>159</v>
      </c>
      <c r="D7" s="135"/>
      <c r="E7" s="135"/>
      <c r="F7" s="135"/>
      <c r="G7" s="135"/>
      <c r="H7" s="135"/>
      <c r="I7" s="21"/>
      <c r="J7" s="19"/>
      <c r="K7" s="19"/>
      <c r="L7" s="109"/>
      <c r="V7" s="109"/>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7" t="str">
        <f ca="true">IF(ISBLANK('Data Summary'!A10),"",'Data Summary'!A10)</f>
        <v/>
      </c>
      <c r="B8" s="113"/>
      <c r="C8" s="82" t="s">
        <v>160</v>
      </c>
      <c r="D8" s="136"/>
      <c r="E8" s="135"/>
      <c r="F8" s="135"/>
      <c r="G8" s="135"/>
      <c r="H8" s="135"/>
      <c r="I8" s="21"/>
      <c r="J8" s="19"/>
      <c r="K8" s="19"/>
      <c r="L8" s="109"/>
      <c r="V8" s="109"/>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7" t="str">
        <f ca="true">IF(ISBLANK('Data Summary'!A11),"",'Data Summary'!A11)</f>
        <v/>
      </c>
      <c r="B9" s="101" t="s">
        <v>211</v>
      </c>
      <c r="C9" s="82" t="s">
        <v>169</v>
      </c>
      <c r="D9" s="136">
        <v>26</v>
      </c>
      <c r="E9" s="135">
        <v>34.1</v>
      </c>
      <c r="F9" s="135">
        <v>24.4</v>
      </c>
      <c r="G9" s="135">
        <v>32</v>
      </c>
      <c r="H9" s="135">
        <v>25</v>
      </c>
      <c r="I9" s="21">
        <v>15</v>
      </c>
      <c r="J9" s="19"/>
      <c r="K9" s="19"/>
      <c r="L9" s="109"/>
      <c r="V9" s="109"/>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7" t="str">
        <f ca="true">IF(ISBLANK('Data Summary'!A12),"",'Data Summary'!A12)</f>
        <v/>
      </c>
      <c r="B10" s="104" t="s">
        <v>12</v>
      </c>
      <c r="C10" s="555" t="s">
        <v>210</v>
      </c>
      <c r="D10" s="556"/>
      <c r="E10" s="556"/>
      <c r="F10" s="556"/>
      <c r="G10" s="556"/>
      <c r="H10" s="556"/>
      <c r="I10" s="557"/>
      <c r="J10" s="10"/>
      <c r="K10" s="10"/>
      <c r="L10" s="112"/>
      <c r="V10" s="112"/>
      <c r="AF10" s="112"/>
      <c r="AP10" s="112"/>
      <c r="AZ10" s="112"/>
      <c r="BA10" s="558"/>
      <c r="BB10" s="558"/>
      <c r="BC10" s="558"/>
      <c r="BD10" s="558"/>
      <c r="BE10" s="558"/>
      <c r="BF10" s="558"/>
      <c r="BG10" s="558"/>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7" t="str">
        <f ca="true">IF(ISBLANK('Data Summary'!A13),"",'Data Summary'!A13)</f>
        <v/>
      </c>
      <c r="B11" s="104"/>
      <c r="C11" s="90" t="s">
        <v>120</v>
      </c>
      <c r="D11" s="141"/>
      <c r="E11" s="141"/>
      <c r="F11" s="141"/>
      <c r="G11" s="141"/>
      <c r="H11" s="141"/>
      <c r="I11" s="89"/>
      <c r="J11" s="10"/>
      <c r="K11" s="10"/>
      <c r="L11" s="112"/>
      <c r="V11" s="112"/>
      <c r="AF11" s="112"/>
      <c r="AP11" s="112"/>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7" t="str">
        <f ca="true">IF(ISBLANK('Data Summary'!A14),"",'Data Summary'!A14)</f>
        <v/>
      </c>
      <c r="B12" s="104"/>
      <c r="C12" s="90" t="s">
        <v>126</v>
      </c>
      <c r="D12" s="141"/>
      <c r="E12" s="141"/>
      <c r="F12" s="141"/>
      <c r="G12" s="141"/>
      <c r="H12" s="141"/>
      <c r="I12" s="89"/>
      <c r="J12" s="10"/>
      <c r="K12" s="10"/>
      <c r="L12" s="112"/>
      <c r="V12" s="112"/>
      <c r="AF12" s="112"/>
      <c r="AP12" s="112"/>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7" t="str">
        <f ca="true">IF(ISBLANK('Data Summary'!A15),"",'Data Summary'!A15)</f>
        <v/>
      </c>
      <c r="B13" s="104"/>
      <c r="C13" s="90" t="s">
        <v>103</v>
      </c>
      <c r="D13" s="141" t="s">
        <v>207</v>
      </c>
      <c r="E13" s="141" t="s">
        <v>207</v>
      </c>
      <c r="F13" s="141" t="s">
        <v>207</v>
      </c>
      <c r="G13" s="141" t="s">
        <v>207</v>
      </c>
      <c r="H13" s="141" t="s">
        <v>207</v>
      </c>
      <c r="I13" s="89" t="s">
        <v>207</v>
      </c>
      <c r="J13" s="10"/>
      <c r="K13" s="10"/>
      <c r="L13" s="112"/>
      <c r="V13" s="112"/>
      <c r="AF13" s="112"/>
      <c r="AP13" s="112"/>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7" t="str">
        <f ca="true">IF(ISBLANK('Data Summary'!A16),"",'Data Summary'!A16)</f>
        <v/>
      </c>
      <c r="B14" s="105"/>
      <c r="C14" s="83" t="s">
        <v>23</v>
      </c>
      <c r="D14" s="9"/>
      <c r="E14" s="9"/>
      <c r="F14" s="9"/>
      <c r="G14" s="64"/>
      <c r="H14" s="65"/>
      <c r="I14" s="66"/>
      <c r="J14" s="10"/>
      <c r="K14" s="10"/>
      <c r="BB14" s="128"/>
      <c r="BC14" s="128"/>
      <c r="BD14" s="128"/>
      <c r="BE14" s="128"/>
      <c r="BF14" s="128"/>
      <c r="BG14" s="128"/>
    </row>
    <row xmlns:x14ac="http://schemas.microsoft.com/office/spreadsheetml/2009/9/ac" r="15" ht="15.75" customHeight="true" thickBot="true" x14ac:dyDescent="0.3">
      <c r="A15" s="377" t="str">
        <f ca="true">IF(ISBLANK('Data Summary'!A17),"",'Data Summary'!A17)</f>
        <v/>
      </c>
      <c r="B15" s="106"/>
      <c r="C15" s="84" t="s">
        <v>20</v>
      </c>
      <c r="D15" s="68">
        <v>611</v>
      </c>
      <c r="E15" s="68"/>
      <c r="F15" s="68"/>
      <c r="G15" s="68">
        <v>364</v>
      </c>
      <c r="H15" s="68"/>
      <c r="I15" s="24"/>
      <c r="J15" s="20"/>
      <c r="K15" s="20"/>
      <c r="BB15" s="128"/>
      <c r="BC15" s="128"/>
      <c r="BD15" s="128"/>
      <c r="BE15" s="128"/>
      <c r="BF15" s="128"/>
      <c r="BG15" s="128"/>
    </row>
    <row xmlns:x14ac="http://schemas.microsoft.com/office/spreadsheetml/2009/9/ac" r="16" s="3" customFormat="true" x14ac:dyDescent="0.25">
      <c r="A16" s="377"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7"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7"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7"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7"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7"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7"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7"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7"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7"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7"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7"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7"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7"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7"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7"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7"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7"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7"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7"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7"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7"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7"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7"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7"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7"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7"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7"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7"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7"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7"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7"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7"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7"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7"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7"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7"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7"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7"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7"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7"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7"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7"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7"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7"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7"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7"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7"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7"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7"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7"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7"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7"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7"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7"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7"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7"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7"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7"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7"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7"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7"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7"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7"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7"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7"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7"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7"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7"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7"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7"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7"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7"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7"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7"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7"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7"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7"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7"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7"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7"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7"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7"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7"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7"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7"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7"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7"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7"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7"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7"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7"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7"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7"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7"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7"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7"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7"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7"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7"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7"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7"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7"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7"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7"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7"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7"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7"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7"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7"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7"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7"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7"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7"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7"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7"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7"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7"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7"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7"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7"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7"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7"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7"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7"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7"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7"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7"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7"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7"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7"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7"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7"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7"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7"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7"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3">
    <mergeCell ref="C10:I10"/>
    <mergeCell ref="BA10:BG10"/>
    <mergeCell ref="A2:A3"/>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Democratic People's Republic of Korea</v>
      </c>
      <c r="C2" s="92"/>
      <c r="D2" s="93"/>
      <c r="E2" s="93"/>
      <c r="F2" s="93"/>
      <c r="G2" s="94"/>
    </row>
    <row xmlns:x14ac="http://schemas.microsoft.com/office/spreadsheetml/2009/9/ac" r="3" x14ac:dyDescent="0.2">
      <c r="B3" s="560" t="s">
        <v>174</v>
      </c>
      <c r="C3" s="560"/>
      <c r="D3" s="560"/>
      <c r="E3" s="560"/>
      <c r="F3" s="560"/>
      <c r="G3" s="561"/>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7">
        <v>2000</v>
      </c>
      <c r="C5" s="911">
        <v>4704247</v>
      </c>
      <c r="D5" s="912">
        <v>59.412002563476563</v>
      </c>
      <c r="E5" s="913">
        <v>831597</v>
      </c>
      <c r="F5" s="914">
        <v>1614833</v>
      </c>
      <c r="G5" s="915">
        <v>2257817</v>
      </c>
    </row>
    <row xmlns:x14ac="http://schemas.microsoft.com/office/spreadsheetml/2009/9/ac" r="6" x14ac:dyDescent="0.2">
      <c r="B6" s="773">
        <v>2001</v>
      </c>
      <c r="C6" s="916">
        <v>4736726</v>
      </c>
      <c r="D6" s="917">
        <v>59.491001129150391</v>
      </c>
      <c r="E6" s="918">
        <v>819622</v>
      </c>
      <c r="F6" s="919">
        <v>1639094</v>
      </c>
      <c r="G6" s="920">
        <v>2278010</v>
      </c>
    </row>
    <row xmlns:x14ac="http://schemas.microsoft.com/office/spreadsheetml/2009/9/ac" r="7" x14ac:dyDescent="0.2">
      <c r="B7" s="779">
        <v>2002</v>
      </c>
      <c r="C7" s="921">
        <v>4759679</v>
      </c>
      <c r="D7" s="922">
        <v>59.570003509521484</v>
      </c>
      <c r="E7" s="923">
        <v>808891</v>
      </c>
      <c r="F7" s="924">
        <v>1646932</v>
      </c>
      <c r="G7" s="925">
        <v>2303856</v>
      </c>
    </row>
    <row xmlns:x14ac="http://schemas.microsoft.com/office/spreadsheetml/2009/9/ac" r="8" x14ac:dyDescent="0.2">
      <c r="B8" s="785">
        <v>2003</v>
      </c>
      <c r="C8" s="926">
        <v>4764508</v>
      </c>
      <c r="D8" s="927">
        <v>59.648002624511719</v>
      </c>
      <c r="E8" s="928">
        <v>792022</v>
      </c>
      <c r="F8" s="929">
        <v>1639367</v>
      </c>
      <c r="G8" s="930">
        <v>2333119</v>
      </c>
    </row>
    <row xmlns:x14ac="http://schemas.microsoft.com/office/spreadsheetml/2009/9/ac" r="9" x14ac:dyDescent="0.2">
      <c r="B9" s="791">
        <v>2004</v>
      </c>
      <c r="C9" s="931">
        <v>4767813</v>
      </c>
      <c r="D9" s="932">
        <v>59.727001190185547</v>
      </c>
      <c r="E9" s="933">
        <v>776806</v>
      </c>
      <c r="F9" s="934">
        <v>1627289</v>
      </c>
      <c r="G9" s="935">
        <v>2363718</v>
      </c>
    </row>
    <row xmlns:x14ac="http://schemas.microsoft.com/office/spreadsheetml/2009/9/ac" r="10" x14ac:dyDescent="0.2">
      <c r="B10" s="797">
        <v>2005</v>
      </c>
      <c r="C10" s="936">
        <v>4765259</v>
      </c>
      <c r="D10" s="937">
        <v>59.805000305175781</v>
      </c>
      <c r="E10" s="938">
        <v>765922</v>
      </c>
      <c r="F10" s="939">
        <v>1602970</v>
      </c>
      <c r="G10" s="940">
        <v>2396367</v>
      </c>
    </row>
    <row xmlns:x14ac="http://schemas.microsoft.com/office/spreadsheetml/2009/9/ac" r="11" x14ac:dyDescent="0.2">
      <c r="B11" s="803">
        <v>2006</v>
      </c>
      <c r="C11" s="941">
        <v>4748907</v>
      </c>
      <c r="D11" s="942">
        <v>59.883998870849609</v>
      </c>
      <c r="E11" s="943">
        <v>750338</v>
      </c>
      <c r="F11" s="944">
        <v>1579244</v>
      </c>
      <c r="G11" s="945">
        <v>2419325</v>
      </c>
    </row>
    <row xmlns:x14ac="http://schemas.microsoft.com/office/spreadsheetml/2009/9/ac" r="12" x14ac:dyDescent="0.2">
      <c r="B12" s="809">
        <v>2007</v>
      </c>
      <c r="C12" s="946">
        <v>4729228</v>
      </c>
      <c r="D12" s="947">
        <v>59.961997985839844</v>
      </c>
      <c r="E12" s="948">
        <v>739041</v>
      </c>
      <c r="F12" s="949">
        <v>1553928</v>
      </c>
      <c r="G12" s="950">
        <v>2436259</v>
      </c>
    </row>
    <row xmlns:x14ac="http://schemas.microsoft.com/office/spreadsheetml/2009/9/ac" r="13" x14ac:dyDescent="0.2">
      <c r="B13" s="815">
        <v>2008</v>
      </c>
      <c r="C13" s="951">
        <v>4688493</v>
      </c>
      <c r="D13" s="952">
        <v>60.039997100830078</v>
      </c>
      <c r="E13" s="953">
        <v>726782</v>
      </c>
      <c r="F13" s="954">
        <v>1523137</v>
      </c>
      <c r="G13" s="955">
        <v>2438574</v>
      </c>
    </row>
    <row xmlns:x14ac="http://schemas.microsoft.com/office/spreadsheetml/2009/9/ac" r="14" x14ac:dyDescent="0.2">
      <c r="B14" s="821">
        <v>2009</v>
      </c>
      <c r="C14" s="956">
        <v>4629818</v>
      </c>
      <c r="D14" s="957">
        <v>60.194999694824219</v>
      </c>
      <c r="E14" s="958">
        <v>708846</v>
      </c>
      <c r="F14" s="959">
        <v>1500976</v>
      </c>
      <c r="G14" s="960">
        <v>2419996</v>
      </c>
    </row>
    <row xmlns:x14ac="http://schemas.microsoft.com/office/spreadsheetml/2009/9/ac" r="15" x14ac:dyDescent="0.2">
      <c r="B15" s="827">
        <v>2010</v>
      </c>
      <c r="C15" s="961">
        <v>4564234</v>
      </c>
      <c r="D15" s="962">
        <v>60.377002716064453</v>
      </c>
      <c r="E15" s="963">
        <v>698214</v>
      </c>
      <c r="F15" s="964">
        <v>1473239</v>
      </c>
      <c r="G15" s="965">
        <v>2392781</v>
      </c>
    </row>
    <row xmlns:x14ac="http://schemas.microsoft.com/office/spreadsheetml/2009/9/ac" r="16" x14ac:dyDescent="0.2">
      <c r="B16" s="833">
        <v>2011</v>
      </c>
      <c r="C16" s="966">
        <v>4487972</v>
      </c>
      <c r="D16" s="967">
        <v>60.557003021240234</v>
      </c>
      <c r="E16" s="968">
        <v>686003</v>
      </c>
      <c r="F16" s="969">
        <v>1444124</v>
      </c>
      <c r="G16" s="970">
        <v>2357845</v>
      </c>
    </row>
    <row xmlns:x14ac="http://schemas.microsoft.com/office/spreadsheetml/2009/9/ac" r="17" x14ac:dyDescent="0.2">
      <c r="B17" s="839">
        <v>2012</v>
      </c>
      <c r="C17" s="971">
        <v>4411134</v>
      </c>
      <c r="D17" s="972">
        <v>60.737998962402344</v>
      </c>
      <c r="E17" s="973">
        <v>670836</v>
      </c>
      <c r="F17" s="974">
        <v>1421351</v>
      </c>
      <c r="G17" s="975">
        <v>2318947</v>
      </c>
    </row>
    <row xmlns:x14ac="http://schemas.microsoft.com/office/spreadsheetml/2009/9/ac" r="18" x14ac:dyDescent="0.2">
      <c r="B18" s="845">
        <v>2013</v>
      </c>
      <c r="C18" s="976">
        <v>4335740</v>
      </c>
      <c r="D18" s="977">
        <v>60.917999267578125</v>
      </c>
      <c r="E18" s="978">
        <v>661568</v>
      </c>
      <c r="F18" s="979">
        <v>1391332</v>
      </c>
      <c r="G18" s="980">
        <v>2282840</v>
      </c>
    </row>
    <row xmlns:x14ac="http://schemas.microsoft.com/office/spreadsheetml/2009/9/ac" r="19" x14ac:dyDescent="0.2">
      <c r="B19" s="851">
        <v>2014</v>
      </c>
      <c r="C19" s="981">
        <v>4663862</v>
      </c>
      <c r="D19" s="982">
        <v>61.097995758056641</v>
      </c>
      <c r="E19" s="983">
        <v>660036</v>
      </c>
      <c r="F19" s="984">
        <v>1722630</v>
      </c>
      <c r="G19" s="985">
        <v>2281196</v>
      </c>
    </row>
    <row xmlns:x14ac="http://schemas.microsoft.com/office/spreadsheetml/2009/9/ac" r="20" x14ac:dyDescent="0.2">
      <c r="B20" s="857">
        <v>2015</v>
      </c>
      <c r="C20" s="986">
        <v>4590099</v>
      </c>
      <c r="D20" s="987">
        <v>61.277000427246094</v>
      </c>
      <c r="E20" s="988">
        <v>657920</v>
      </c>
      <c r="F20" s="989">
        <v>1693296</v>
      </c>
      <c r="G20" s="990">
        <v>2238883</v>
      </c>
    </row>
    <row xmlns:x14ac="http://schemas.microsoft.com/office/spreadsheetml/2009/9/ac" r="21" x14ac:dyDescent="0.2">
      <c r="B21" s="863">
        <v>2016</v>
      </c>
      <c r="C21" s="991">
        <v>4503707</v>
      </c>
      <c r="D21" s="992">
        <v>61.470996856689453</v>
      </c>
      <c r="E21" s="993">
        <v>631018</v>
      </c>
      <c r="F21" s="994">
        <v>1673844</v>
      </c>
      <c r="G21" s="995">
        <v>2198845</v>
      </c>
    </row>
    <row xmlns:x14ac="http://schemas.microsoft.com/office/spreadsheetml/2009/9/ac" r="22" x14ac:dyDescent="0.2">
      <c r="B22" s="869">
        <v>2017</v>
      </c>
      <c r="C22" s="996">
        <v>4423992</v>
      </c>
      <c r="D22" s="997">
        <v>61.677997589111328</v>
      </c>
      <c r="E22" s="998">
        <v>610859</v>
      </c>
      <c r="F22" s="999">
        <v>1652665</v>
      </c>
      <c r="G22" s="1000">
        <v>2160468</v>
      </c>
    </row>
    <row xmlns:x14ac="http://schemas.microsoft.com/office/spreadsheetml/2009/9/ac" r="23" x14ac:dyDescent="0.2">
      <c r="B23" s="875">
        <v>2018</v>
      </c>
      <c r="C23" s="1001">
        <v>4358398</v>
      </c>
      <c r="D23" s="1002">
        <v>61.899002075195313</v>
      </c>
      <c r="E23" s="1003">
        <v>620658</v>
      </c>
      <c r="F23" s="1004">
        <v>1618602</v>
      </c>
      <c r="G23" s="1005">
        <v>2119138</v>
      </c>
    </row>
    <row xmlns:x14ac="http://schemas.microsoft.com/office/spreadsheetml/2009/9/ac" r="24" x14ac:dyDescent="0.2">
      <c r="B24" s="881">
        <v>2019</v>
      </c>
      <c r="C24" s="1006">
        <v>4309408</v>
      </c>
      <c r="D24" s="1007">
        <v>62.133998870849609</v>
      </c>
      <c r="E24" s="1008">
        <v>635754</v>
      </c>
      <c r="F24" s="1009">
        <v>1592526</v>
      </c>
      <c r="G24" s="1010">
        <v>2081128</v>
      </c>
    </row>
    <row xmlns:x14ac="http://schemas.microsoft.com/office/spreadsheetml/2009/9/ac" r="25" x14ac:dyDescent="0.2">
      <c r="B25" s="887">
        <v>2020</v>
      </c>
      <c r="C25" s="1011">
        <v>4271264</v>
      </c>
      <c r="D25" s="1012">
        <v>62.381000518798828</v>
      </c>
      <c r="E25" s="1013">
        <v>651871</v>
      </c>
      <c r="F25" s="1014">
        <v>1577618</v>
      </c>
      <c r="G25" s="1015">
        <v>2041775</v>
      </c>
    </row>
    <row xmlns:x14ac="http://schemas.microsoft.com/office/spreadsheetml/2009/9/ac" r="26" x14ac:dyDescent="0.2">
      <c r="B26" s="893">
        <v>2021</v>
      </c>
      <c r="C26" s="1016">
        <v>4247353</v>
      </c>
      <c r="D26" s="1017">
        <v>62.642002105712891</v>
      </c>
      <c r="E26" s="1018">
        <v>664546</v>
      </c>
      <c r="F26" s="1019">
        <v>1568320</v>
      </c>
      <c r="G26" s="1020">
        <v>2014487</v>
      </c>
    </row>
    <row xmlns:x14ac="http://schemas.microsoft.com/office/spreadsheetml/2009/9/ac" r="27" x14ac:dyDescent="0.2">
      <c r="B27" s="899">
        <v>2022</v>
      </c>
      <c r="C27" s="900">
        <v>4233161</v>
      </c>
      <c r="D27" s="901">
        <v>62.916000366210938</v>
      </c>
      <c r="E27" s="902">
        <v>670579</v>
      </c>
      <c r="F27" s="903">
        <v>1571720</v>
      </c>
      <c r="G27" s="904">
        <v>1990862</v>
      </c>
    </row>
    <row xmlns:x14ac="http://schemas.microsoft.com/office/spreadsheetml/2009/9/ac" r="28" x14ac:dyDescent="0.2">
      <c r="B28" s="905">
        <v>2023</v>
      </c>
      <c r="C28" s="906">
        <v>4223572</v>
      </c>
      <c r="D28" s="907">
        <v>63.2030029296875</v>
      </c>
      <c r="E28" s="908">
        <v>674157</v>
      </c>
      <c r="F28" s="909">
        <v>1601950</v>
      </c>
      <c r="G28" s="910">
        <v>1947465</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6"/>
      <c r="D35" s="185"/>
      <c r="E35" s="187"/>
      <c r="F35" s="188"/>
      <c r="G35" s="189"/>
    </row>
    <row xmlns:x14ac="http://schemas.microsoft.com/office/spreadsheetml/2009/9/ac" r="36" ht="14.25" x14ac:dyDescent="0.2">
      <c r="B36" s="99" t="s">
        <v>176</v>
      </c>
      <c r="G36" s="97"/>
    </row>
    <row xmlns:x14ac="http://schemas.microsoft.com/office/spreadsheetml/2009/9/ac" r="37" ht="14.25" x14ac:dyDescent="0.2">
      <c r="B37" s="99" t="s">
        <v>201</v>
      </c>
    </row>
    <row xmlns:x14ac="http://schemas.microsoft.com/office/spreadsheetml/2009/9/ac" r="38" ht="14.25" x14ac:dyDescent="0.2">
      <c r="B38" s="99" t="s">
        <v>235</v>
      </c>
    </row>
    <row xmlns:x14ac="http://schemas.microsoft.com/office/spreadsheetml/2009/9/ac" r="39" x14ac:dyDescent="0.2">
      <c r="B39" s="397" t="s">
        <v>202</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3F6A-F9E2-4196-8C39-D3869C20269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2" t="s">
        <v>215</v>
      </c>
      <c r="C2" s="562"/>
    </row>
    <row xmlns:x14ac="http://schemas.microsoft.com/office/spreadsheetml/2009/9/ac" r="3" ht="6" customHeight="true" x14ac:dyDescent="0.25">
      <c r="B3" s="361"/>
    </row>
    <row xmlns:x14ac="http://schemas.microsoft.com/office/spreadsheetml/2009/9/ac" r="4" ht="30" customHeight="true" x14ac:dyDescent="0.25">
      <c r="B4" s="363" t="s">
        <v>216</v>
      </c>
      <c r="C4" s="364" t="s">
        <v>217</v>
      </c>
    </row>
    <row xmlns:x14ac="http://schemas.microsoft.com/office/spreadsheetml/2009/9/ac" r="5" ht="30" customHeight="true" x14ac:dyDescent="0.25">
      <c r="B5" s="363" t="s">
        <v>48</v>
      </c>
      <c r="C5" s="364" t="s">
        <v>218</v>
      </c>
    </row>
    <row xmlns:x14ac="http://schemas.microsoft.com/office/spreadsheetml/2009/9/ac" r="6" ht="30" customHeight="true" x14ac:dyDescent="0.25">
      <c r="B6" s="363" t="s">
        <v>219</v>
      </c>
      <c r="C6" s="364" t="s">
        <v>220</v>
      </c>
    </row>
    <row xmlns:x14ac="http://schemas.microsoft.com/office/spreadsheetml/2009/9/ac" r="7" ht="30" customHeight="true" x14ac:dyDescent="0.25">
      <c r="B7" s="363" t="s">
        <v>221</v>
      </c>
      <c r="C7" s="364" t="s">
        <v>222</v>
      </c>
    </row>
    <row xmlns:x14ac="http://schemas.microsoft.com/office/spreadsheetml/2009/9/ac" r="8" ht="30" customHeight="true" x14ac:dyDescent="0.25">
      <c r="B8" s="363" t="s">
        <v>145</v>
      </c>
      <c r="C8" s="364" t="s">
        <v>223</v>
      </c>
    </row>
    <row xmlns:x14ac="http://schemas.microsoft.com/office/spreadsheetml/2009/9/ac" r="9" ht="30" customHeight="true" x14ac:dyDescent="0.25">
      <c r="B9" s="363" t="s">
        <v>224</v>
      </c>
      <c r="C9" s="364" t="s">
        <v>225</v>
      </c>
    </row>
    <row xmlns:x14ac="http://schemas.microsoft.com/office/spreadsheetml/2009/9/ac" r="10" ht="30" customHeight="true" x14ac:dyDescent="0.25">
      <c r="B10" s="363" t="s">
        <v>149</v>
      </c>
      <c r="C10" s="364" t="s">
        <v>226</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227</v>
      </c>
    </row>
    <row xmlns:x14ac="http://schemas.microsoft.com/office/spreadsheetml/2009/9/ac" r="13" x14ac:dyDescent="0.25">
      <c r="B13" s="368" t="s">
        <v>230</v>
      </c>
    </row>
    <row xmlns:x14ac="http://schemas.microsoft.com/office/spreadsheetml/2009/9/ac" r="14" x14ac:dyDescent="0.25">
      <c r="B14" s="370" t="s">
        <v>228</v>
      </c>
    </row>
    <row xmlns:x14ac="http://schemas.microsoft.com/office/spreadsheetml/2009/9/ac" r="15" ht="76.5" customHeight="true" x14ac:dyDescent="0.25">
      <c r="B15" s="563" t="s">
        <v>229</v>
      </c>
      <c r="C15" s="56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CF074-0C55-451F-8AB6-6E856616C69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5" customWidth="true"/>
    <col min="2" max="2" width="12.375" style="565" customWidth="true"/>
    <col min="3" max="8" width="9" style="565" customWidth="true"/>
    <col min="9" max="9" width="12.375" style="565" customWidth="true"/>
    <col min="10" max="15" width="9" style="565" customWidth="true"/>
    <col min="16" max="16" width="12.375" style="565" customWidth="true"/>
    <col min="17" max="22" width="9" style="565" customWidth="true"/>
    <col min="23" max="38" width="9" style="565"/>
    <col min="39" max="16384" width="9" style="573"/>
  </cols>
  <sheetData>
    <row xmlns:x14ac="http://schemas.microsoft.com/office/spreadsheetml/2009/9/ac" r="1" s="565" customFormat="true" x14ac:dyDescent="0.2">
      <c r="A1" s="564" t="s">
        <v>151</v>
      </c>
      <c r="B1" s="564"/>
      <c r="C1" s="564"/>
      <c r="D1" s="564"/>
      <c r="E1" s="564"/>
      <c r="F1" s="564"/>
      <c r="G1" s="564"/>
      <c r="H1" s="564"/>
      <c r="I1" s="564"/>
      <c r="J1" s="564"/>
      <c r="K1" s="564"/>
      <c r="L1" s="564"/>
      <c r="M1" s="564"/>
      <c r="N1" s="564"/>
      <c r="O1" s="564"/>
      <c r="P1" s="564"/>
      <c r="Q1" s="564"/>
      <c r="R1" s="564"/>
      <c r="S1" s="564"/>
      <c r="T1" s="564"/>
      <c r="U1" s="564"/>
      <c r="V1" s="564"/>
    </row>
    <row xmlns:x14ac="http://schemas.microsoft.com/office/spreadsheetml/2009/9/ac" r="2" s="565" customFormat="true" x14ac:dyDescent="0.2">
      <c r="A2" s="564"/>
      <c r="B2" s="564"/>
      <c r="C2" s="564"/>
      <c r="D2" s="564"/>
      <c r="E2" s="564"/>
      <c r="F2" s="564"/>
      <c r="G2" s="564"/>
      <c r="H2" s="564"/>
      <c r="I2" s="564"/>
      <c r="J2" s="564"/>
      <c r="K2" s="564"/>
      <c r="L2" s="564"/>
      <c r="M2" s="564"/>
      <c r="N2" s="564"/>
      <c r="O2" s="564"/>
      <c r="P2" s="564"/>
      <c r="Q2" s="564"/>
      <c r="R2" s="564"/>
      <c r="S2" s="564"/>
      <c r="T2" s="564"/>
      <c r="U2" s="564"/>
      <c r="V2" s="564"/>
    </row>
    <row xmlns:x14ac="http://schemas.microsoft.com/office/spreadsheetml/2009/9/ac" r="3" s="565" customFormat="true" ht="18" x14ac:dyDescent="0.2">
      <c r="A3" s="566"/>
      <c r="B3" s="566"/>
      <c r="C3" s="566"/>
      <c r="D3" s="566"/>
      <c r="E3" s="566"/>
      <c r="F3" s="566"/>
      <c r="G3" s="566"/>
      <c r="H3" s="566"/>
      <c r="I3" s="566"/>
      <c r="J3" s="566"/>
      <c r="K3" s="566"/>
      <c r="L3" s="566"/>
      <c r="M3" s="566"/>
      <c r="N3" s="566"/>
      <c r="O3" s="566"/>
      <c r="P3" s="566"/>
      <c r="Q3" s="566"/>
      <c r="R3" s="566"/>
      <c r="S3" s="566"/>
      <c r="T3" s="566"/>
      <c r="U3" s="566"/>
      <c r="V3" s="566"/>
    </row>
    <row xmlns:x14ac="http://schemas.microsoft.com/office/spreadsheetml/2009/9/ac" r="4" ht="15.75" x14ac:dyDescent="0.25">
      <c r="B4" s="567" t="s">
        <v>13</v>
      </c>
      <c r="E4" s="568"/>
      <c r="I4" s="569" t="s">
        <v>14</v>
      </c>
      <c r="P4" s="570" t="s">
        <v>15</v>
      </c>
    </row>
    <row xmlns:x14ac="http://schemas.microsoft.com/office/spreadsheetml/2009/9/ac" r="6" x14ac:dyDescent="0.2">
      <c r="G6" s="571"/>
      <c r="H6" s="571"/>
      <c r="I6" s="571"/>
      <c r="K6" s="571"/>
      <c r="L6" s="571"/>
    </row>
    <row xmlns:x14ac="http://schemas.microsoft.com/office/spreadsheetml/2009/9/ac" r="7" ht="15.75" x14ac:dyDescent="0.2">
      <c r="G7" s="571"/>
      <c r="H7" s="571"/>
      <c r="I7" s="571"/>
      <c r="K7" s="572"/>
      <c r="L7" s="571"/>
    </row>
    <row xmlns:x14ac="http://schemas.microsoft.com/office/spreadsheetml/2009/9/ac" r="8" x14ac:dyDescent="0.2">
      <c r="G8" s="571"/>
      <c r="H8" s="571"/>
      <c r="I8" s="571"/>
      <c r="K8" s="571"/>
      <c r="L8" s="571"/>
    </row>
    <row xmlns:x14ac="http://schemas.microsoft.com/office/spreadsheetml/2009/9/ac" r="9" x14ac:dyDescent="0.2">
      <c r="G9" s="571"/>
      <c r="H9" s="571"/>
      <c r="I9" s="571"/>
      <c r="K9" s="571"/>
      <c r="L9" s="571"/>
    </row>
    <row xmlns:x14ac="http://schemas.microsoft.com/office/spreadsheetml/2009/9/ac" r="10" x14ac:dyDescent="0.2">
      <c r="G10" s="571"/>
      <c r="H10" s="571"/>
      <c r="I10" s="571"/>
      <c r="K10" s="571"/>
      <c r="L10" s="571"/>
    </row>
    <row xmlns:x14ac="http://schemas.microsoft.com/office/spreadsheetml/2009/9/ac" r="11" x14ac:dyDescent="0.2">
      <c r="G11" s="571"/>
      <c r="H11" s="571"/>
      <c r="I11" s="571"/>
      <c r="K11" s="571"/>
      <c r="L11" s="571"/>
    </row>
    <row xmlns:x14ac="http://schemas.microsoft.com/office/spreadsheetml/2009/9/ac" r="12" x14ac:dyDescent="0.2">
      <c r="G12" s="571"/>
      <c r="H12" s="571"/>
      <c r="I12" s="571"/>
      <c r="K12" s="571"/>
      <c r="L12" s="571"/>
    </row>
    <row xmlns:x14ac="http://schemas.microsoft.com/office/spreadsheetml/2009/9/ac" r="13" x14ac:dyDescent="0.2">
      <c r="G13" s="571"/>
      <c r="H13" s="571"/>
      <c r="I13" s="571"/>
      <c r="K13" s="571"/>
      <c r="L13" s="571"/>
    </row>
    <row xmlns:x14ac="http://schemas.microsoft.com/office/spreadsheetml/2009/9/ac" r="14" x14ac:dyDescent="0.2">
      <c r="G14" s="571"/>
      <c r="H14" s="571"/>
      <c r="I14" s="571"/>
      <c r="K14" s="571"/>
      <c r="L14" s="571"/>
    </row>
    <row xmlns:x14ac="http://schemas.microsoft.com/office/spreadsheetml/2009/9/ac" r="15" x14ac:dyDescent="0.2">
      <c r="G15" s="571"/>
      <c r="H15" s="571"/>
      <c r="I15" s="571"/>
      <c r="K15" s="571"/>
      <c r="L15" s="571"/>
    </row>
    <row xmlns:x14ac="http://schemas.microsoft.com/office/spreadsheetml/2009/9/ac" r="16" x14ac:dyDescent="0.2">
      <c r="G16" s="571"/>
      <c r="H16" s="571"/>
      <c r="I16" s="571"/>
      <c r="K16" s="571"/>
      <c r="L16" s="571"/>
    </row>
    <row xmlns:x14ac="http://schemas.microsoft.com/office/spreadsheetml/2009/9/ac" r="17" x14ac:dyDescent="0.2">
      <c r="G17" s="571"/>
      <c r="H17" s="571"/>
      <c r="I17" s="571"/>
      <c r="K17" s="571"/>
      <c r="L17" s="571"/>
    </row>
    <row xmlns:x14ac="http://schemas.microsoft.com/office/spreadsheetml/2009/9/ac" r="18" x14ac:dyDescent="0.2">
      <c r="G18" s="571"/>
      <c r="H18" s="571"/>
      <c r="I18" s="571"/>
      <c r="K18" s="571"/>
      <c r="L18" s="571"/>
    </row>
    <row xmlns:x14ac="http://schemas.microsoft.com/office/spreadsheetml/2009/9/ac" r="19" x14ac:dyDescent="0.2">
      <c r="G19" s="571"/>
      <c r="H19" s="571"/>
      <c r="I19" s="571"/>
      <c r="K19" s="571"/>
      <c r="L19" s="571"/>
    </row>
    <row xmlns:x14ac="http://schemas.microsoft.com/office/spreadsheetml/2009/9/ac" r="20" x14ac:dyDescent="0.2">
      <c r="G20" s="571"/>
      <c r="H20" s="571"/>
      <c r="I20" s="571"/>
      <c r="K20" s="571"/>
      <c r="L20" s="571"/>
    </row>
    <row xmlns:x14ac="http://schemas.microsoft.com/office/spreadsheetml/2009/9/ac" r="21" x14ac:dyDescent="0.2">
      <c r="G21" s="571"/>
      <c r="H21" s="571"/>
      <c r="I21" s="571"/>
      <c r="K21" s="571"/>
      <c r="L21" s="571"/>
    </row>
    <row xmlns:x14ac="http://schemas.microsoft.com/office/spreadsheetml/2009/9/ac" r="23" x14ac:dyDescent="0.2">
      <c r="B23" s="574"/>
    </row>
    <row xmlns:x14ac="http://schemas.microsoft.com/office/spreadsheetml/2009/9/ac" r="25" x14ac:dyDescent="0.2">
      <c r="B25" s="575"/>
      <c r="C25" s="575" t="str">
        <f>+IF(OR((C28="National*"),(D28="Urban*"),(E28="Rural*"),(F28="Pre-primary*"),(G28="Primary*"),(H28="Secondary^"),(C28="National*^"),(D28="Urban*^"),(E28="Rural*^"),(F28="Pre-primary*^"),(G28="Primary*^"),(H28="Secondary*^")),"*No basic service estimate available","")</f>
        <v>*No basic service estimate available</v>
      </c>
      <c r="J25" s="575" t="str">
        <f>+IF(OR((J28="National*"),(K28="Urban*"),(L28="Rural*"),(M28="Pre-primary*"),(N28="Primary*"),(O28="Secondary^"),(J28="National*^"),(K28="Urban*^"),(L28="Rural*^"),(M28="Pre-primary*^"),(N28="Primary*^"),(O28="Secondary*^")),"*No basic service estimate available","")</f>
        <v>*No basic service estimate available</v>
      </c>
      <c r="Q25" s="57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4"/>
      <c r="C26" s="575" t="str">
        <f>+IF(OR((C28="National*^"),(D28="Urban*^"),(E28="Rural*^"),(F28="Pre-primary*^"),(G28="Primary*^"),(H28="Secondary*^")),"^Facilities that cannot be classified as improved or unimproved are treated as limited","")</f>
        <v/>
      </c>
      <c r="J26" s="575" t="str">
        <f>+IF(OR((J28="National*^"),(K28="Urban*^"),(L28="Rural*^"),(M28="Pre-primary*^"),(N28="Primary*^"),(O28="Secondary*^")),"^Facilities that cannot be classified as improved or unimproved are treated as limited","")</f>
        <v/>
      </c>
      <c r="Q26" s="575" t="str">
        <f>+IF(OR((Q28="National*^"),(R28="Urban*^"),(S28="Rural*^"),(T28="Pre-primary*^"),(U28="Primary*^"),(V28="Secondary*^")),"^Facilities that cannot be classified as having water or not are treated as limited","")</f>
        <v/>
      </c>
    </row>
    <row xmlns:x14ac="http://schemas.microsoft.com/office/spreadsheetml/2009/9/ac" r="27" x14ac:dyDescent="0.2">
      <c r="B27" s="576" t="str">
        <f>+Introduction!C7</f>
        <v>Democratic People's Republic of Korea</v>
      </c>
      <c r="C27" s="577" t="s">
        <v>195</v>
      </c>
      <c r="D27" s="577"/>
      <c r="E27" s="577"/>
      <c r="F27" s="577"/>
      <c r="G27" s="577"/>
      <c r="H27" s="577"/>
      <c r="I27" s="578" t="str">
        <f>+B27</f>
        <v>Democratic People's Republic of Korea</v>
      </c>
      <c r="J27" s="579" t="s">
        <v>14</v>
      </c>
      <c r="K27" s="580"/>
      <c r="L27" s="580"/>
      <c r="M27" s="580"/>
      <c r="N27" s="580"/>
      <c r="O27" s="580"/>
      <c r="P27" s="581" t="str">
        <f>+B27</f>
        <v>Democratic People's Republic of Korea</v>
      </c>
      <c r="Q27" s="582" t="s">
        <v>15</v>
      </c>
      <c r="R27" s="582"/>
      <c r="S27" s="582"/>
      <c r="T27" s="582"/>
      <c r="U27" s="582"/>
      <c r="V27" s="583"/>
      <c r="AM27" s="565"/>
      <c r="AN27" s="565"/>
      <c r="AO27" s="565"/>
      <c r="AP27" s="565"/>
      <c r="AQ27" s="565"/>
      <c r="AR27" s="565"/>
      <c r="AS27" s="565"/>
      <c r="AT27" s="565"/>
      <c r="AU27" s="565"/>
    </row>
    <row xmlns:x14ac="http://schemas.microsoft.com/office/spreadsheetml/2009/9/ac" r="28" x14ac:dyDescent="0.2">
      <c r="B28" s="584"/>
      <c r="C28" s="585" t="str">
        <f>IF(AND(C30=0.0000000001,C31=0.0000000001,C32=0.0000000001), "National*",IF(AND(C30=0.0000000001,ISNUMBER(C32)),"National*", "National"))</f>
        <v>National*</v>
      </c>
      <c r="D28" s="586" t="str">
        <f>IF(AND(D30=0.0000000001,D31=0.0000000001,D32=0.0000000001), "Urban*",IF(AND(D30=0.0000000001,ISNUMBER(D32)),"Urban*", "Urban"))</f>
        <v>Urban*</v>
      </c>
      <c r="E28" s="586" t="str">
        <f>IF(AND(E30=0.0000000001,E31=0.0000000001,E32=0.0000000001), "Rural*",IF(AND(E30=0.0000000001,ISNUMBER(E32)),"Rural*", "Rural"))</f>
        <v>Rural*</v>
      </c>
      <c r="F28" s="586" t="str">
        <f>IF(AND(F30=0.0000000001,F31=0.0000000001,F32=0.0000000001), "Pre-primary*",IF(AND(F30=0.0000000001,ISNUMBER(F32)),"Pre-primary*", "Pre-primary"))</f>
        <v>Pre-primary*</v>
      </c>
      <c r="G28" s="586" t="str">
        <f>IF(AND(G30=0.0000000001,G31=0.0000000001,G32=0.0000000001), "Primary*",IF(AND(G30=0.0000000001,ISNUMBER(G32)),"Primary*", "Primary"))</f>
        <v>Primary*</v>
      </c>
      <c r="H28" s="586" t="str">
        <f>IF(AND(H30=0.0000000001,H31=0.0000000001,H32=0.0000000001), "Secondary*",IF(AND(H30=0.0000000001,ISNUMBER(H32)),"Secondary*", "Secondary"))</f>
        <v>Secondary*</v>
      </c>
      <c r="I28" s="584"/>
      <c r="J28" s="587" t="str">
        <f>IF(AND(J30=0.0000000001,J31=0.0000000001,J32=0.0000000001), "National*",IF(AND(J30=0.0000000001,ISNUMBER(J32)),"National*", "National"))</f>
        <v>National*</v>
      </c>
      <c r="K28" s="586" t="str">
        <f>IF(AND(K30=0.0000000001,K31=0.0000000001,K32=0.0000000001), "Urban*",IF(AND(K30=0.0000000001,ISNUMBER(K32)),"Urban*", "Urban"))</f>
        <v>Urban*</v>
      </c>
      <c r="L28" s="586" t="str">
        <f>IF(AND(L30=0.0000000001,L31=0.0000000001,L32=0.0000000001), "Rural*",IF(AND(L30=0.0000000001,ISNUMBER(L32)),"Rural*", "Rural"))</f>
        <v>Rural*</v>
      </c>
      <c r="M28" s="586" t="str">
        <f>IF(AND(M30=0.0000000001,M31=0.0000000001,M32=0.0000000001), "Pre-primary*",IF(AND(M30=0.0000000001,ISNUMBER(M32)),"Pre-primary*", "Pre-primary"))</f>
        <v>Pre-primary*</v>
      </c>
      <c r="N28" s="586" t="str">
        <f>IF(AND(N30=0.0000000001,N31=0.0000000001,N32=0.0000000001), "Primary*",IF(AND(N30=0.0000000001,ISNUMBER(N32)),"Primary*", "Primary"))</f>
        <v>Primary*</v>
      </c>
      <c r="O28" s="586" t="str">
        <f>IF(AND(O30=0.0000000001,O31=0.0000000001,O32=0.0000000001), "Secondary*",IF(AND(O30=0.0000000001,ISNUMBER(O32)),"Secondary*", "Secondary"))</f>
        <v>Secondary*</v>
      </c>
      <c r="P28" s="588"/>
      <c r="Q28" s="589" t="str">
        <f>IF(AND(Q30=0.0000000001,Q31=0.0000000001,Q32=0.0000000001), "National*",IF(AND(Q30=0.0000000001,ISNUMBER(Q32)),"National*", "National"))</f>
        <v>National*</v>
      </c>
      <c r="R28" s="586" t="str">
        <f>IF(AND(R30=0.0000000001,R31=0.0000000001,R32=0.0000000001), "Urban*",IF(AND(R30=0.0000000001,ISNUMBER(R32)),"Urban*", "Urban"))</f>
        <v>Urban*</v>
      </c>
      <c r="S28" s="586" t="str">
        <f>IF(AND(S30=0.0000000001,S31=0.0000000001,S32=0.0000000001), "Rural*",IF(AND(S30=0.0000000001,ISNUMBER(S32)),"Rural*", "Rural"))</f>
        <v>Rural*</v>
      </c>
      <c r="T28" s="586" t="str">
        <f>IF(AND(T30=0.0000000001,T31=0.0000000001,T32=0.0000000001), "Pre-primary*",IF(AND(T30=0.0000000001,ISNUMBER(T32)),"Pre-primary*", "Pre-primary"))</f>
        <v>Pre-primary*</v>
      </c>
      <c r="U28" s="586" t="str">
        <f>IF(AND(U30=0.0000000001,U31=0.0000000001,U32=0.0000000001), "Primary*",IF(AND(U30=0.0000000001,ISNUMBER(U32)),"Primary*", "Primary"))</f>
        <v>Primary*</v>
      </c>
      <c r="V28" s="590" t="str">
        <f>IF(AND(V30=0.0000000001,V31=0.0000000001,V32=0.0000000001), "Secondary*",IF(AND(V30=0.0000000001,ISNUMBER(V32)),"Secondary*", "Secondary"))</f>
        <v>Secondary*</v>
      </c>
      <c r="AM28" s="565"/>
      <c r="AN28" s="565"/>
      <c r="AO28" s="565"/>
      <c r="AP28" s="565"/>
      <c r="AQ28" s="565"/>
      <c r="AR28" s="565"/>
      <c r="AS28" s="565"/>
      <c r="AT28" s="565"/>
      <c r="AU28" s="565"/>
    </row>
    <row xmlns:x14ac="http://schemas.microsoft.com/office/spreadsheetml/2009/9/ac" r="29" ht="15.75" thickBot="true" x14ac:dyDescent="0.25">
      <c r="B29" s="584"/>
      <c r="C29" s="591">
        <f>IF(ISNUMBER(Regressions!B4), Regressions!B4, "-")</f>
        <v>2023</v>
      </c>
      <c r="D29" s="592">
        <f>C29</f>
        <v>2023</v>
      </c>
      <c r="E29" s="592">
        <f>D29</f>
        <v>2023</v>
      </c>
      <c r="F29" s="592">
        <f>E29</f>
        <v>2023</v>
      </c>
      <c r="G29" s="592">
        <f>F29</f>
        <v>2023</v>
      </c>
      <c r="H29" s="592">
        <f>F29</f>
        <v>2023</v>
      </c>
      <c r="I29" s="584"/>
      <c r="J29" s="593">
        <f>IF(ISNUMBER(Regressions!K4), Regressions!K4, "-")</f>
        <v>2023</v>
      </c>
      <c r="K29" s="594">
        <f>J29</f>
        <v>2023</v>
      </c>
      <c r="L29" s="594">
        <f>K29</f>
        <v>2023</v>
      </c>
      <c r="M29" s="594">
        <f>L29</f>
        <v>2023</v>
      </c>
      <c r="N29" s="594">
        <f>M29</f>
        <v>2023</v>
      </c>
      <c r="O29" s="594">
        <f>M29</f>
        <v>2023</v>
      </c>
      <c r="P29" s="588"/>
      <c r="Q29" s="595">
        <f>IF(ISNUMBER(Regressions!T4), Regressions!T4, "-")</f>
        <v>2023</v>
      </c>
      <c r="R29" s="596">
        <f>Q29</f>
        <v>2023</v>
      </c>
      <c r="S29" s="596">
        <f>R29</f>
        <v>2023</v>
      </c>
      <c r="T29" s="596">
        <f>S29</f>
        <v>2023</v>
      </c>
      <c r="U29" s="596">
        <f>T29</f>
        <v>2023</v>
      </c>
      <c r="V29" s="597">
        <f>T29</f>
        <v>2023</v>
      </c>
      <c r="AM29" s="565"/>
      <c r="AN29" s="565"/>
      <c r="AO29" s="565"/>
      <c r="AP29" s="565"/>
      <c r="AQ29" s="565"/>
      <c r="AR29" s="565"/>
      <c r="AS29" s="565"/>
      <c r="AT29" s="565"/>
      <c r="AU29" s="565"/>
    </row>
    <row xmlns:x14ac="http://schemas.microsoft.com/office/spreadsheetml/2009/9/ac" r="30" x14ac:dyDescent="0.2">
      <c r="B30" s="598" t="s">
        <v>154</v>
      </c>
      <c r="C30" s="599">
        <f>IF(ISNUMBER(Regressions!C4), Regressions!C4, 0.0000000001)</f>
        <v>1E-10</v>
      </c>
      <c r="D30" s="599">
        <f>IF(ISNUMBER(Regressions!D4), Regressions!D4, 0.0000000001)</f>
        <v>1E-10</v>
      </c>
      <c r="E30" s="599">
        <f>IF(ISNUMBER(Regressions!E4), Regressions!E4, 0.0000000001)</f>
        <v>1E-10</v>
      </c>
      <c r="F30" s="599">
        <f>IF(ISNUMBER(Regressions!F4), Regressions!F4, 0.0000000001)</f>
        <v>1E-10</v>
      </c>
      <c r="G30" s="599">
        <f>IF(ISNUMBER(Regressions!G4), Regressions!G4, 0.0000000001)</f>
        <v>1E-10</v>
      </c>
      <c r="H30" s="599">
        <f>IF(ISNUMBER(Regressions!H4), Regressions!H4, 0.0000000001)</f>
        <v>1E-10</v>
      </c>
      <c r="I30" s="600" t="s">
        <v>154</v>
      </c>
      <c r="J30" s="599">
        <f>IF(ISNUMBER(Regressions!L4), Regressions!L4,0.0000000001)</f>
        <v>1E-10</v>
      </c>
      <c r="K30" s="599">
        <f>IF(ISNUMBER(Regressions!M4), Regressions!M4,0.0000000001)</f>
        <v>1E-10</v>
      </c>
      <c r="L30" s="599">
        <f>IF(ISNUMBER(Regressions!N4), Regressions!N4,0.0000000001)</f>
        <v>1E-10</v>
      </c>
      <c r="M30" s="599">
        <f>IF(ISNUMBER(Regressions!O4), Regressions!O4,0.0000000001)</f>
        <v>1E-10</v>
      </c>
      <c r="N30" s="599">
        <f>IF(ISNUMBER(Regressions!P4), Regressions!P4,0.0000000001)</f>
        <v>1E-10</v>
      </c>
      <c r="O30" s="599">
        <f>IF(ISNUMBER(Regressions!Q4), Regressions!Q4,0.0000000001)</f>
        <v>1E-10</v>
      </c>
      <c r="P30" s="601" t="s">
        <v>154</v>
      </c>
      <c r="Q30" s="599">
        <f>IF(ISNUMBER(Regressions!U4), Regressions!U4,0.0000000001)</f>
        <v>1E-10</v>
      </c>
      <c r="R30" s="599">
        <f>IF(ISNUMBER(Regressions!V4), Regressions!V4,0.0000000001)</f>
        <v>1E-10</v>
      </c>
      <c r="S30" s="599">
        <f>IF(ISNUMBER(Regressions!W4), Regressions!W4,0.0000000001)</f>
        <v>1E-10</v>
      </c>
      <c r="T30" s="599">
        <f>IF(ISNUMBER(Regressions!X4), Regressions!X4,0.0000000001)</f>
        <v>1E-10</v>
      </c>
      <c r="U30" s="599">
        <f>IF(ISNUMBER(Regressions!Y4), Regressions!Y4,0.0000000001)</f>
        <v>1E-10</v>
      </c>
      <c r="V30" s="602">
        <f>IF(ISNUMBER(Regressions!Z4), Regressions!Z4,0.0000000001)</f>
        <v>1E-10</v>
      </c>
      <c r="AM30" s="565"/>
      <c r="AN30" s="565"/>
      <c r="AO30" s="565"/>
      <c r="AP30" s="565"/>
      <c r="AQ30" s="565"/>
      <c r="AR30" s="565"/>
      <c r="AS30" s="565"/>
      <c r="AT30" s="565"/>
      <c r="AU30" s="565"/>
    </row>
    <row xmlns:x14ac="http://schemas.microsoft.com/office/spreadsheetml/2009/9/ac" r="31" x14ac:dyDescent="0.2">
      <c r="B31" s="603" t="s">
        <v>155</v>
      </c>
      <c r="C31" s="599">
        <f>IF(ISNUMBER(Regressions!C5), Regressions!C5, 0.0000000001)</f>
        <v>1E-10</v>
      </c>
      <c r="D31" s="599">
        <f>IF(ISNUMBER(Regressions!D5), Regressions!D5, 0.0000000001)</f>
        <v>1E-10</v>
      </c>
      <c r="E31" s="599">
        <f>IF(ISNUMBER(Regressions!E5), Regressions!E5, 0.0000000001)</f>
        <v>1E-10</v>
      </c>
      <c r="F31" s="599">
        <f>IF(ISNUMBER(Regressions!F5), Regressions!F5, 0.0000000001)</f>
        <v>1E-10</v>
      </c>
      <c r="G31" s="599">
        <f>IF(ISNUMBER(Regressions!G5), Regressions!G5, 0.0000000001)</f>
        <v>1E-10</v>
      </c>
      <c r="H31" s="599">
        <f>IF(ISNUMBER(Regressions!H5), Regressions!H5, 0.0000000001)</f>
        <v>1E-10</v>
      </c>
      <c r="I31" s="604" t="s">
        <v>155</v>
      </c>
      <c r="J31" s="599">
        <f>IF(ISNUMBER(Regressions!L5), Regressions!L5,0.0000000001)</f>
        <v>1E-10</v>
      </c>
      <c r="K31" s="599">
        <f>IF(ISNUMBER(Regressions!M5), Regressions!M5,0.0000000001)</f>
        <v>1E-10</v>
      </c>
      <c r="L31" s="599">
        <f>IF(ISNUMBER(Regressions!N5), Regressions!N5,0.0000000001)</f>
        <v>1E-10</v>
      </c>
      <c r="M31" s="599">
        <f>IF(ISNUMBER(Regressions!O5), Regressions!O5,0.0000000001)</f>
        <v>1E-10</v>
      </c>
      <c r="N31" s="599">
        <f>IF(ISNUMBER(Regressions!P5), Regressions!P5,0.0000000001)</f>
        <v>1E-10</v>
      </c>
      <c r="O31" s="599">
        <f>IF(ISNUMBER(Regressions!Q5), Regressions!Q5,0.0000000001)</f>
        <v>1E-10</v>
      </c>
      <c r="P31" s="605" t="s">
        <v>155</v>
      </c>
      <c r="Q31" s="599">
        <f>IF(ISNUMBER(Regressions!U5), Regressions!U5,0.0000000001)</f>
        <v>1E-10</v>
      </c>
      <c r="R31" s="599">
        <f>IF(ISNUMBER(Regressions!V5), Regressions!V5,0.0000000001)</f>
        <v>1E-10</v>
      </c>
      <c r="S31" s="599">
        <f>IF(ISNUMBER(Regressions!W5), Regressions!W5,0.0000000001)</f>
        <v>1E-10</v>
      </c>
      <c r="T31" s="599">
        <f>IF(ISNUMBER(Regressions!X5), Regressions!X5,0.0000000001)</f>
        <v>1E-10</v>
      </c>
      <c r="U31" s="599">
        <f>IF(ISNUMBER(Regressions!Y5), Regressions!Y5,0.0000000001)</f>
        <v>1E-10</v>
      </c>
      <c r="V31" s="602">
        <f>IF(ISNUMBER(Regressions!Z5), Regressions!Z5,0.0000000001)</f>
        <v>1E-10</v>
      </c>
      <c r="AM31" s="565"/>
      <c r="AN31" s="565"/>
      <c r="AO31" s="565"/>
      <c r="AP31" s="565"/>
      <c r="AQ31" s="565"/>
      <c r="AR31" s="565"/>
      <c r="AS31" s="565"/>
      <c r="AT31" s="565"/>
      <c r="AU31" s="565"/>
    </row>
    <row xmlns:x14ac="http://schemas.microsoft.com/office/spreadsheetml/2009/9/ac" r="32" x14ac:dyDescent="0.2">
      <c r="B32" s="603" t="s">
        <v>153</v>
      </c>
      <c r="C32" s="599">
        <f>IF(ISNUMBER(Regressions!C6), Regressions!C6, 0.0000000001)</f>
        <v>1E-10</v>
      </c>
      <c r="D32" s="599">
        <f>IF(ISNUMBER(Regressions!D6), Regressions!D6, 0.0000000001)</f>
        <v>1E-10</v>
      </c>
      <c r="E32" s="599">
        <f>IF(ISNUMBER(Regressions!E6), Regressions!E6, 0.0000000001)</f>
        <v>1E-10</v>
      </c>
      <c r="F32" s="599">
        <f>IF(ISNUMBER(Regressions!F6), Regressions!F6, 0.0000000001)</f>
        <v>1E-10</v>
      </c>
      <c r="G32" s="599">
        <f>IF(ISNUMBER(Regressions!G6), Regressions!G6, 0.0000000001)</f>
        <v>1E-10</v>
      </c>
      <c r="H32" s="599">
        <f>IF(ISNUMBER(Regressions!H6), Regressions!H6, 0.0000000001)</f>
        <v>1E-10</v>
      </c>
      <c r="I32" s="606" t="s">
        <v>153</v>
      </c>
      <c r="J32" s="599">
        <f>IF(ISNUMBER(Regressions!L6), Regressions!L6,0.0000000001)</f>
        <v>1E-10</v>
      </c>
      <c r="K32" s="599">
        <f>IF(ISNUMBER(Regressions!M6), Regressions!M6,0.0000000001)</f>
        <v>1E-10</v>
      </c>
      <c r="L32" s="599">
        <f>IF(ISNUMBER(Regressions!N6), Regressions!N6,0.0000000001)</f>
        <v>1E-10</v>
      </c>
      <c r="M32" s="599">
        <f>IF(ISNUMBER(Regressions!O6), Regressions!O6,0.0000000001)</f>
        <v>1E-10</v>
      </c>
      <c r="N32" s="599">
        <f>IF(ISNUMBER(Regressions!P6), Regressions!P6,0.0000000001)</f>
        <v>1E-10</v>
      </c>
      <c r="O32" s="599">
        <f>IF(ISNUMBER(Regressions!Q6), Regressions!Q6,0.0000000001)</f>
        <v>1E-10</v>
      </c>
      <c r="P32" s="607" t="s">
        <v>153</v>
      </c>
      <c r="Q32" s="599">
        <f>IF(ISNUMBER(Regressions!U6), Regressions!U6,0.0000000001)</f>
        <v>1E-10</v>
      </c>
      <c r="R32" s="599">
        <f>IF(ISNUMBER(Regressions!V6), Regressions!V6,0.0000000001)</f>
        <v>1E-10</v>
      </c>
      <c r="S32" s="599">
        <f>IF(ISNUMBER(Regressions!W6), Regressions!W6,0.0000000001)</f>
        <v>1E-10</v>
      </c>
      <c r="T32" s="599">
        <f>IF(ISNUMBER(Regressions!X6), Regressions!X6,0.0000000001)</f>
        <v>1E-10</v>
      </c>
      <c r="U32" s="599">
        <f>IF(ISNUMBER(Regressions!Y6), Regressions!Y6,0.0000000001)</f>
        <v>1E-10</v>
      </c>
      <c r="V32" s="602">
        <f>IF(ISNUMBER(Regressions!Z6), Regressions!Z6,0.0000000001)</f>
        <v>1E-10</v>
      </c>
      <c r="AM32" s="565"/>
      <c r="AN32" s="565"/>
      <c r="AO32" s="565"/>
      <c r="AP32" s="565"/>
      <c r="AQ32" s="565"/>
      <c r="AR32" s="565"/>
      <c r="AS32" s="565"/>
      <c r="AT32" s="565"/>
      <c r="AU32" s="565"/>
    </row>
    <row xmlns:x14ac="http://schemas.microsoft.com/office/spreadsheetml/2009/9/ac" r="33" ht="15.75" thickBot="true" x14ac:dyDescent="0.25">
      <c r="B33" s="608" t="s">
        <v>196</v>
      </c>
      <c r="C33" s="609">
        <f>IF(ISNUMBER(Regressions!C7), Regressions!C7, 0.0000000001)</f>
        <v>100</v>
      </c>
      <c r="D33" s="609">
        <f>IF(ISNUMBER(Regressions!D7), Regressions!D7, 0.0000000001)</f>
        <v>100</v>
      </c>
      <c r="E33" s="609">
        <f>IF(ISNUMBER(Regressions!E7), Regressions!E7, 0.0000000001)</f>
        <v>100</v>
      </c>
      <c r="F33" s="609">
        <f>IF(ISNUMBER(Regressions!F7), Regressions!F7, 0.0000000001)</f>
        <v>100</v>
      </c>
      <c r="G33" s="609">
        <f>IF(ISNUMBER(Regressions!G7), Regressions!G7, 0.0000000001)</f>
        <v>100</v>
      </c>
      <c r="H33" s="609">
        <f>IF(ISNUMBER(Regressions!H7), Regressions!H7, 0.0000000001)</f>
        <v>100</v>
      </c>
      <c r="I33" s="610" t="s">
        <v>196</v>
      </c>
      <c r="J33" s="611">
        <f>IF(ISNUMBER(Regressions!L7), Regressions!L7,0.0000000001)</f>
        <v>100</v>
      </c>
      <c r="K33" s="609">
        <f>IF(ISNUMBER(Regressions!M7), Regressions!M7,0.0000000001)</f>
        <v>100</v>
      </c>
      <c r="L33" s="609">
        <f>IF(ISNUMBER(Regressions!N7), Regressions!N7,0.0000000001)</f>
        <v>100</v>
      </c>
      <c r="M33" s="609">
        <f>IF(ISNUMBER(Regressions!O7), Regressions!O7,0.0000000001)</f>
        <v>100</v>
      </c>
      <c r="N33" s="609">
        <f>IF(ISNUMBER(Regressions!P7), Regressions!P7,0.0000000001)</f>
        <v>100</v>
      </c>
      <c r="O33" s="609">
        <f>IF(ISNUMBER(Regressions!Q7), Regressions!Q7,0.0000000001)</f>
        <v>100</v>
      </c>
      <c r="P33" s="612" t="s">
        <v>196</v>
      </c>
      <c r="Q33" s="611">
        <f>IF(ISNUMBER(Regressions!U7), Regressions!U7,0.0000000001)</f>
        <v>100</v>
      </c>
      <c r="R33" s="611">
        <f>IF(ISNUMBER(Regressions!V7), Regressions!V7,0.0000000001)</f>
        <v>100</v>
      </c>
      <c r="S33" s="609">
        <f>IF(ISNUMBER(Regressions!W7), Regressions!W7,0.0000000001)</f>
        <v>100</v>
      </c>
      <c r="T33" s="609">
        <f>IF(ISNUMBER(Regressions!X7), Regressions!X7,0.0000000001)</f>
        <v>100</v>
      </c>
      <c r="U33" s="609">
        <f>IF(ISNUMBER(Regressions!Y7), Regressions!Y7,0.0000000001)</f>
        <v>100</v>
      </c>
      <c r="V33" s="613">
        <f>IF(ISNUMBER(Regressions!Z7), Regressions!Z7,0.0000000001)</f>
        <v>100</v>
      </c>
    </row>
    <row xmlns:x14ac="http://schemas.microsoft.com/office/spreadsheetml/2009/9/ac" r="34" x14ac:dyDescent="0.2">
      <c r="B34" s="614" t="s">
        <v>233</v>
      </c>
    </row>
    <row xmlns:x14ac="http://schemas.microsoft.com/office/spreadsheetml/2009/9/ac" r="35" ht="6" customHeight="true" x14ac:dyDescent="0.2"/>
    <row xmlns:x14ac="http://schemas.microsoft.com/office/spreadsheetml/2009/9/ac" r="36" s="565" customFormat="true" ht="50.1" customHeight="true" x14ac:dyDescent="0.2">
      <c r="B36" s="615" t="s">
        <v>34</v>
      </c>
      <c r="C36" s="616" t="s">
        <v>237</v>
      </c>
      <c r="D36" s="616"/>
      <c r="E36" s="616"/>
      <c r="F36" s="616"/>
      <c r="G36" s="616"/>
      <c r="H36" s="616"/>
      <c r="I36" s="615" t="s">
        <v>34</v>
      </c>
      <c r="J36" s="617" t="s">
        <v>238</v>
      </c>
      <c r="K36" s="618"/>
      <c r="L36" s="618"/>
      <c r="M36" s="618"/>
      <c r="N36" s="618"/>
      <c r="O36" s="618"/>
      <c r="P36" s="615" t="s">
        <v>34</v>
      </c>
      <c r="Q36" s="619" t="s">
        <v>239</v>
      </c>
      <c r="R36" s="619"/>
      <c r="S36" s="619"/>
      <c r="T36" s="619"/>
      <c r="U36" s="619"/>
      <c r="V36" s="619"/>
    </row>
    <row xmlns:x14ac="http://schemas.microsoft.com/office/spreadsheetml/2009/9/ac" r="37" ht="50.1" customHeight="true" x14ac:dyDescent="0.2">
      <c r="B37" s="615" t="s">
        <v>35</v>
      </c>
      <c r="C37" s="620" t="s">
        <v>240</v>
      </c>
      <c r="D37" s="620"/>
      <c r="E37" s="620"/>
      <c r="F37" s="620"/>
      <c r="G37" s="620"/>
      <c r="H37" s="620"/>
      <c r="I37" s="615" t="s">
        <v>35</v>
      </c>
      <c r="J37" s="620" t="s">
        <v>241</v>
      </c>
      <c r="K37" s="620"/>
      <c r="L37" s="620"/>
      <c r="M37" s="620"/>
      <c r="N37" s="620"/>
      <c r="O37" s="620"/>
      <c r="P37" s="615" t="s">
        <v>35</v>
      </c>
      <c r="Q37" s="620" t="s">
        <v>242</v>
      </c>
      <c r="R37" s="620"/>
      <c r="S37" s="620"/>
      <c r="T37" s="620"/>
      <c r="U37" s="620"/>
      <c r="V37" s="620"/>
    </row>
    <row xmlns:x14ac="http://schemas.microsoft.com/office/spreadsheetml/2009/9/ac" r="38" ht="50.1" customHeight="true" x14ac:dyDescent="0.2">
      <c r="B38" s="615" t="s">
        <v>36</v>
      </c>
      <c r="C38" s="621" t="s">
        <v>243</v>
      </c>
      <c r="D38" s="621"/>
      <c r="E38" s="621"/>
      <c r="F38" s="621"/>
      <c r="G38" s="621"/>
      <c r="H38" s="621"/>
      <c r="I38" s="615" t="s">
        <v>36</v>
      </c>
      <c r="J38" s="621" t="s">
        <v>244</v>
      </c>
      <c r="K38" s="621"/>
      <c r="L38" s="621"/>
      <c r="M38" s="621"/>
      <c r="N38" s="621"/>
      <c r="O38" s="621"/>
      <c r="P38" s="615" t="s">
        <v>36</v>
      </c>
      <c r="Q38" s="621" t="s">
        <v>245</v>
      </c>
      <c r="R38" s="621"/>
      <c r="S38" s="621"/>
      <c r="T38" s="621"/>
      <c r="U38" s="621"/>
      <c r="V38" s="621"/>
    </row>
    <row xmlns:x14ac="http://schemas.microsoft.com/office/spreadsheetml/2009/9/ac" r="39" ht="50.1" customHeight="true" x14ac:dyDescent="0.2">
      <c r="B39" s="615" t="s">
        <v>196</v>
      </c>
      <c r="C39" s="622" t="s">
        <v>246</v>
      </c>
      <c r="D39" s="622"/>
      <c r="E39" s="622"/>
      <c r="F39" s="622"/>
      <c r="G39" s="622"/>
      <c r="H39" s="622"/>
      <c r="I39" s="615" t="s">
        <v>196</v>
      </c>
      <c r="J39" s="622" t="s">
        <v>246</v>
      </c>
      <c r="K39" s="622"/>
      <c r="L39" s="622"/>
      <c r="M39" s="622"/>
      <c r="N39" s="622"/>
      <c r="O39" s="622"/>
      <c r="P39" s="615" t="s">
        <v>196</v>
      </c>
      <c r="Q39" s="622" t="s">
        <v>246</v>
      </c>
      <c r="R39" s="622"/>
      <c r="S39" s="622"/>
      <c r="T39" s="622"/>
      <c r="U39" s="622"/>
      <c r="V39" s="62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233</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233</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233</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177</v>
      </c>
      <c r="G5" s="114" t="s">
        <v>136</v>
      </c>
      <c r="H5" s="115" t="s">
        <v>43</v>
      </c>
      <c r="I5" s="116" t="s">
        <v>178</v>
      </c>
      <c r="J5" s="114" t="s">
        <v>137</v>
      </c>
      <c r="K5" s="115" t="s">
        <v>44</v>
      </c>
      <c r="L5" s="116" t="s">
        <v>179</v>
      </c>
      <c r="M5" s="114" t="s">
        <v>138</v>
      </c>
      <c r="N5" s="115" t="s">
        <v>86</v>
      </c>
      <c r="O5" s="116" t="s">
        <v>180</v>
      </c>
      <c r="P5" s="114" t="s">
        <v>139</v>
      </c>
      <c r="Q5" s="115" t="s">
        <v>87</v>
      </c>
      <c r="R5" s="116" t="s">
        <v>181</v>
      </c>
      <c r="S5" s="114" t="s">
        <v>140</v>
      </c>
      <c r="T5" s="115" t="s">
        <v>88</v>
      </c>
      <c r="U5" s="117" t="s">
        <v>182</v>
      </c>
      <c r="V5" s="118" t="s">
        <v>129</v>
      </c>
      <c r="W5" s="119" t="s">
        <v>45</v>
      </c>
      <c r="X5" s="120" t="s">
        <v>65</v>
      </c>
      <c r="Y5" s="120" t="s">
        <v>66</v>
      </c>
      <c r="Z5" s="121" t="s">
        <v>183</v>
      </c>
      <c r="AA5" s="118" t="s">
        <v>130</v>
      </c>
      <c r="AB5" s="119" t="s">
        <v>46</v>
      </c>
      <c r="AC5" s="120" t="s">
        <v>67</v>
      </c>
      <c r="AD5" s="120" t="s">
        <v>68</v>
      </c>
      <c r="AE5" s="121" t="s">
        <v>184</v>
      </c>
      <c r="AF5" s="118" t="s">
        <v>131</v>
      </c>
      <c r="AG5" s="119" t="s">
        <v>47</v>
      </c>
      <c r="AH5" s="120" t="s">
        <v>69</v>
      </c>
      <c r="AI5" s="120" t="s">
        <v>70</v>
      </c>
      <c r="AJ5" s="121" t="s">
        <v>185</v>
      </c>
      <c r="AK5" s="118" t="s">
        <v>132</v>
      </c>
      <c r="AL5" s="119" t="s">
        <v>71</v>
      </c>
      <c r="AM5" s="120" t="s">
        <v>72</v>
      </c>
      <c r="AN5" s="120" t="s">
        <v>73</v>
      </c>
      <c r="AO5" s="121" t="s">
        <v>186</v>
      </c>
      <c r="AP5" s="118" t="s">
        <v>133</v>
      </c>
      <c r="AQ5" s="119" t="s">
        <v>74</v>
      </c>
      <c r="AR5" s="120" t="s">
        <v>75</v>
      </c>
      <c r="AS5" s="120" t="s">
        <v>76</v>
      </c>
      <c r="AT5" s="121" t="s">
        <v>187</v>
      </c>
      <c r="AU5" s="118" t="s">
        <v>134</v>
      </c>
      <c r="AV5" s="119" t="s">
        <v>77</v>
      </c>
      <c r="AW5" s="120" t="s">
        <v>78</v>
      </c>
      <c r="AX5" s="120" t="s">
        <v>79</v>
      </c>
      <c r="AY5" s="122" t="s">
        <v>188</v>
      </c>
      <c r="AZ5" s="123" t="s">
        <v>80</v>
      </c>
      <c r="BA5" s="124" t="s">
        <v>114</v>
      </c>
      <c r="BB5" s="125" t="s">
        <v>189</v>
      </c>
      <c r="BC5" s="123" t="s">
        <v>85</v>
      </c>
      <c r="BD5" s="124" t="s">
        <v>115</v>
      </c>
      <c r="BE5" s="125" t="s">
        <v>190</v>
      </c>
      <c r="BF5" s="123" t="s">
        <v>84</v>
      </c>
      <c r="BG5" s="124" t="s">
        <v>116</v>
      </c>
      <c r="BH5" s="125" t="s">
        <v>191</v>
      </c>
      <c r="BI5" s="123" t="s">
        <v>83</v>
      </c>
      <c r="BJ5" s="124" t="s">
        <v>117</v>
      </c>
      <c r="BK5" s="125" t="s">
        <v>192</v>
      </c>
      <c r="BL5" s="123" t="s">
        <v>82</v>
      </c>
      <c r="BM5" s="124" t="s">
        <v>118</v>
      </c>
      <c r="BN5" s="125" t="s">
        <v>193</v>
      </c>
      <c r="BO5" s="123" t="s">
        <v>81</v>
      </c>
      <c r="BP5" s="124" t="s">
        <v>119</v>
      </c>
      <c r="BQ5" s="125" t="s">
        <v>194</v>
      </c>
    </row>
    <row xmlns:x14ac="http://schemas.microsoft.com/office/spreadsheetml/2009/9/ac" r="6" x14ac:dyDescent="0.2">
      <c r="A6" s="328" t="str">
        <f>+RIGHT('Data Summary'!A6,LEN('Data Summary'!A6)-9)</f>
        <v>SUR</v>
      </c>
      <c r="B6" s="32" t="str">
        <f>+IF(ISTEXT('Data Summary'!B6),'Data Summary'!B6,"")</f>
        <v>Survey</v>
      </c>
      <c r="C6" s="327">
        <f>+VALUE('Data Summary'!C6)</f>
        <v>2019</v>
      </c>
      <c r="D6" s="85" t="e">
        <f>+IF(AND(ISNUMBER('Water Data'!D4),'Data Summary'!BS6="Yes"),100-'Water Data'!D4,NA())</f>
        <v>#N/A</v>
      </c>
      <c r="E6" s="85" t="e">
        <f>+IF(AND(ISNUMBER('Water Data'!D6),'Data Summary'!BT6="Yes"),'Water Data'!D6,NA())</f>
        <v>#N/A</v>
      </c>
      <c r="F6" s="85" t="e">
        <f>+IF(AND(ISNUMBER('Water Data'!D9),'Data Summary'!BU6="Yes"),'Water Data'!D9,NA())</f>
        <v>#N/A</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t="e">
        <f>+IF(AND(ISNUMBER('Hygiene Data'!D5),'Data Summary'!DO6="Yes"),'Hygiene Data'!D5,NA())</f>
        <v>#N/A</v>
      </c>
      <c r="BA6" s="87" t="e">
        <f>+IF(AND(ISNUMBER('Hygiene Data'!D7),'Data Summary'!DP6="Yes"),'Hygiene Data'!D7,NA())</f>
        <v>#N/A</v>
      </c>
      <c r="BB6" s="87" t="e">
        <f>+IF(AND(ISNUMBER('Hygiene Data'!D9),'Data Summary'!DQ6="Yes"),'Hygiene Data'!D9,NA())</f>
        <v>#N/A</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t="e">
        <f>+IF(AND(ISNUMBER('Hygiene Data'!H9),'Data Summary'!EC6="Yes"),'Hygiene Data'!H9,NA())</f>
        <v>#N/A</v>
      </c>
      <c r="BO6" s="87" t="e">
        <f>+IF(AND(ISNUMBER('Hygiene Data'!I5),'Data Summary'!ED6="Yes"),'Hygiene Data'!I5,NA())</f>
        <v>#N/A</v>
      </c>
      <c r="BP6" s="87" t="e">
        <f>+IF(AND(ISNUMBER('Hygiene Data'!I7),'Data Summary'!EE6="Yes"),'Hygiene Data'!I7,NA())</f>
        <v>#N/A</v>
      </c>
      <c r="BQ6" s="87" t="e">
        <f>+IF(AND(ISNUMBER('Hygiene Data'!I9),'Data Summary'!EF6="Yes"),'Hygiene Data'!I9,NA())</f>
        <v>#N/A</v>
      </c>
    </row>
    <row xmlns:x14ac="http://schemas.microsoft.com/office/spreadsheetml/2009/9/ac" r="7" x14ac:dyDescent="0.2">
      <c r="A7" s="328" t="e">
        <f ca="true">+RIGHT('Data Summary'!A7,LEN('Data Summary'!A7)-9)</f>
        <v>#VALUE!</v>
      </c>
      <c r="B7" s="32" t="str">
        <f ca="true">+IF(ISTEXT('Data Summary'!B7),'Data Summary'!B7,"")</f>
        <v/>
      </c>
      <c r="C7" s="327" t="e">
        <f ca="true">+VALUE('Data Summary'!C7)</f>
        <v>#VALUE!</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t="e">
        <f ca="true">+IF(AND(ISNUMBER(OFFSET('Water Data'!$D$9,0,10*ROW('Water Data'!D1))),'Data Summary'!BU7="Yes"),OFFSET('Water Data'!$D$9,0,10*ROW('Water Data'!D1)),NA())</f>
        <v>#N/A</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28" t="e">
        <f ca="true">+RIGHT('Data Summary'!A8,LEN('Data Summary'!A8)-9)</f>
        <v>#VALUE!</v>
      </c>
      <c r="B8" s="32" t="str">
        <f ca="true">+IF(ISTEXT('Data Summary'!B8),'Data Summary'!B8,"")</f>
        <v/>
      </c>
      <c r="C8" s="327" t="e">
        <f ca="true">+VALUE('Data Summary'!C8)</f>
        <v>#VALUE!</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28" t="e">
        <f ca="true">+RIGHT('Data Summary'!A9,LEN('Data Summary'!A9)-9)</f>
        <v>#VALUE!</v>
      </c>
      <c r="B9" s="32" t="str">
        <f ca="true">+IF(ISTEXT('Data Summary'!B9),'Data Summary'!B9,"")</f>
        <v/>
      </c>
      <c r="C9" s="327"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C3D91-7214-4F62-BCC6-C77784587F2C}">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5"/>
      <c r="I1" s="545"/>
      <c r="J1" s="545"/>
      <c r="K1" s="545"/>
      <c r="L1" s="545"/>
      <c r="M1" s="545"/>
      <c r="N1" s="545"/>
      <c r="O1" s="545"/>
      <c r="P1" s="545"/>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c r="D4" s="9"/>
      <c r="E4" s="9"/>
      <c r="F4" s="9"/>
      <c r="G4" s="9"/>
      <c r="H4" s="9"/>
      <c r="I4" s="156"/>
      <c r="J4" s="154" t="s">
        <v>34</v>
      </c>
      <c r="K4" s="9">
        <v>2023</v>
      </c>
      <c r="L4" s="9"/>
      <c r="M4" s="9"/>
      <c r="N4" s="9"/>
      <c r="O4" s="9"/>
      <c r="P4" s="9"/>
      <c r="Q4" s="9"/>
      <c r="R4" s="153"/>
      <c r="S4" s="154" t="s">
        <v>34</v>
      </c>
      <c r="T4" s="9">
        <v>2023</v>
      </c>
      <c r="U4" s="9"/>
      <c r="V4" s="9"/>
      <c r="W4" s="9"/>
      <c r="X4" s="9"/>
      <c r="Y4" s="9"/>
      <c r="Z4" s="9"/>
      <c r="AA4" s="153"/>
      <c r="AB4" s="153"/>
      <c r="AC4" s="153"/>
      <c r="AD4" s="153"/>
      <c r="AE4" s="153"/>
      <c r="AF4" s="153"/>
      <c r="AG4" s="153"/>
    </row>
    <row xmlns:x14ac="http://schemas.microsoft.com/office/spreadsheetml/2009/9/ac" r="5" ht="15.75" x14ac:dyDescent="0.25">
      <c r="A5" s="154" t="s">
        <v>35</v>
      </c>
      <c r="B5" s="9">
        <v>2023</v>
      </c>
      <c r="C5" s="9"/>
      <c r="D5" s="9"/>
      <c r="E5" s="9"/>
      <c r="F5" s="9"/>
      <c r="G5" s="9"/>
      <c r="H5" s="9"/>
      <c r="I5" s="156"/>
      <c r="J5" s="154" t="s">
        <v>35</v>
      </c>
      <c r="K5" s="9">
        <v>2023</v>
      </c>
      <c r="L5" s="9"/>
      <c r="M5" s="9"/>
      <c r="N5" s="9"/>
      <c r="O5" s="9"/>
      <c r="P5" s="9"/>
      <c r="Q5" s="9"/>
      <c r="R5" s="153"/>
      <c r="S5" s="154" t="s">
        <v>35</v>
      </c>
      <c r="T5" s="9">
        <v>2023</v>
      </c>
      <c r="U5" s="9"/>
      <c r="V5" s="9"/>
      <c r="W5" s="9"/>
      <c r="X5" s="9"/>
      <c r="Y5" s="9"/>
      <c r="Z5" s="9"/>
      <c r="AA5" s="153"/>
      <c r="AB5" s="153"/>
      <c r="AC5" s="153"/>
      <c r="AD5" s="153"/>
      <c r="AE5" s="153"/>
      <c r="AF5" s="153"/>
      <c r="AG5" s="153"/>
    </row>
    <row xmlns:x14ac="http://schemas.microsoft.com/office/spreadsheetml/2009/9/ac" r="6" s="149" customFormat="true" ht="15.75" x14ac:dyDescent="0.25">
      <c r="A6" s="154" t="s">
        <v>36</v>
      </c>
      <c r="B6" s="9">
        <v>2023</v>
      </c>
      <c r="C6" s="9"/>
      <c r="D6" s="9"/>
      <c r="E6" s="9"/>
      <c r="F6" s="9"/>
      <c r="G6" s="9"/>
      <c r="H6" s="9"/>
      <c r="I6" s="156"/>
      <c r="J6" s="154" t="s">
        <v>36</v>
      </c>
      <c r="K6" s="9">
        <v>2023</v>
      </c>
      <c r="L6" s="9"/>
      <c r="M6" s="9"/>
      <c r="N6" s="9"/>
      <c r="O6" s="9"/>
      <c r="P6" s="9"/>
      <c r="Q6" s="9"/>
      <c r="R6" s="152"/>
      <c r="S6" s="154" t="s">
        <v>36</v>
      </c>
      <c r="T6" s="9">
        <v>2023</v>
      </c>
      <c r="U6" s="9"/>
      <c r="V6" s="9"/>
      <c r="W6" s="9"/>
      <c r="X6" s="9"/>
      <c r="Y6" s="9"/>
      <c r="Z6" s="9"/>
      <c r="AA6" s="153"/>
      <c r="AB6" s="153"/>
      <c r="AC6" s="153"/>
      <c r="AD6" s="153"/>
      <c r="AE6" s="153"/>
      <c r="AF6" s="153"/>
      <c r="AG6" s="153"/>
    </row>
    <row xmlns:x14ac="http://schemas.microsoft.com/office/spreadsheetml/2009/9/ac" r="7" s="149" customFormat="true" ht="15.75" x14ac:dyDescent="0.25">
      <c r="A7" s="158" t="s">
        <v>200</v>
      </c>
      <c r="B7" s="9">
        <v>2023</v>
      </c>
      <c r="C7" s="9">
        <v>100</v>
      </c>
      <c r="D7" s="9">
        <v>100</v>
      </c>
      <c r="E7" s="9">
        <v>100</v>
      </c>
      <c r="F7" s="9">
        <v>100</v>
      </c>
      <c r="G7" s="9">
        <v>100</v>
      </c>
      <c r="H7" s="9">
        <v>100</v>
      </c>
      <c r="I7" s="153"/>
      <c r="J7" s="158" t="s">
        <v>200</v>
      </c>
      <c r="K7" s="9">
        <v>2023</v>
      </c>
      <c r="L7" s="9">
        <v>100</v>
      </c>
      <c r="M7" s="9">
        <v>100</v>
      </c>
      <c r="N7" s="9">
        <v>100</v>
      </c>
      <c r="O7" s="9">
        <v>100</v>
      </c>
      <c r="P7" s="9">
        <v>100</v>
      </c>
      <c r="Q7" s="9">
        <v>100</v>
      </c>
      <c r="R7" s="153"/>
      <c r="S7" s="158" t="s">
        <v>200</v>
      </c>
      <c r="T7" s="9">
        <v>2023</v>
      </c>
      <c r="U7" s="9">
        <v>100</v>
      </c>
      <c r="V7" s="9">
        <v>100</v>
      </c>
      <c r="W7" s="9">
        <v>100</v>
      </c>
      <c r="X7" s="9">
        <v>100</v>
      </c>
      <c r="Y7" s="9">
        <v>100</v>
      </c>
      <c r="Z7" s="9">
        <v>100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164</v>
      </c>
      <c r="F13" s="169" t="s">
        <v>90</v>
      </c>
      <c r="G13" s="169" t="s">
        <v>91</v>
      </c>
      <c r="H13" s="169" t="s">
        <v>92</v>
      </c>
      <c r="I13" s="169" t="s">
        <v>93</v>
      </c>
      <c r="J13" s="169" t="s">
        <v>197</v>
      </c>
      <c r="K13" s="169" t="s">
        <v>165</v>
      </c>
      <c r="L13" s="169" t="s">
        <v>94</v>
      </c>
      <c r="M13" s="169" t="s">
        <v>95</v>
      </c>
      <c r="N13" s="169" t="s">
        <v>96</v>
      </c>
      <c r="O13" s="171" t="s">
        <v>97</v>
      </c>
      <c r="P13" s="171" t="s">
        <v>198</v>
      </c>
      <c r="Q13" s="169" t="s">
        <v>123</v>
      </c>
      <c r="R13" s="169" t="s">
        <v>157</v>
      </c>
      <c r="S13" s="172" t="s">
        <v>98</v>
      </c>
      <c r="T13" s="173" t="s">
        <v>99</v>
      </c>
      <c r="U13" s="173" t="s">
        <v>100</v>
      </c>
      <c r="V13" s="173" t="s">
        <v>199</v>
      </c>
    </row>
    <row xmlns:x14ac="http://schemas.microsoft.com/office/spreadsheetml/2009/9/ac" r="14" s="176" customFormat="true" ht="12" x14ac:dyDescent="0.2">
      <c r="A14" s="174" t="s">
        <v>203</v>
      </c>
      <c r="B14" s="9">
        <v>2000</v>
      </c>
      <c r="C14" s="175" t="s">
        <v>7</v>
      </c>
      <c r="D14" s="9">
        <v>4704247</v>
      </c>
      <c r="E14" s="9"/>
      <c r="F14" s="9"/>
      <c r="G14" s="9"/>
      <c r="H14" s="9"/>
      <c r="I14" s="9"/>
      <c r="J14" s="9">
        <v>100</v>
      </c>
      <c r="K14" s="9"/>
      <c r="L14" s="9"/>
      <c r="M14" s="9"/>
      <c r="N14" s="9"/>
      <c r="O14" s="9"/>
      <c r="P14" s="9">
        <v>100</v>
      </c>
      <c r="Q14" s="9"/>
      <c r="R14" s="9"/>
      <c r="S14" s="9"/>
      <c r="T14" s="9"/>
      <c r="U14" s="9"/>
      <c r="V14" s="9">
        <v>100</v>
      </c>
    </row>
    <row xmlns:x14ac="http://schemas.microsoft.com/office/spreadsheetml/2009/9/ac" r="15" s="176" customFormat="true" ht="12" x14ac:dyDescent="0.2">
      <c r="A15" s="174" t="s">
        <v>203</v>
      </c>
      <c r="B15" s="9">
        <v>2001</v>
      </c>
      <c r="C15" s="175" t="s">
        <v>7</v>
      </c>
      <c r="D15" s="9">
        <v>4736726</v>
      </c>
      <c r="E15" s="9"/>
      <c r="F15" s="9"/>
      <c r="G15" s="9"/>
      <c r="H15" s="9"/>
      <c r="I15" s="9"/>
      <c r="J15" s="9">
        <v>100</v>
      </c>
      <c r="K15" s="9"/>
      <c r="L15" s="9"/>
      <c r="M15" s="9"/>
      <c r="N15" s="9"/>
      <c r="O15" s="9"/>
      <c r="P15" s="9">
        <v>100</v>
      </c>
      <c r="Q15" s="9"/>
      <c r="R15" s="9"/>
      <c r="S15" s="9"/>
      <c r="T15" s="9"/>
      <c r="U15" s="9"/>
      <c r="V15" s="9">
        <v>100</v>
      </c>
    </row>
    <row xmlns:x14ac="http://schemas.microsoft.com/office/spreadsheetml/2009/9/ac" r="16" s="176" customFormat="true" ht="12" x14ac:dyDescent="0.2">
      <c r="A16" s="174" t="s">
        <v>203</v>
      </c>
      <c r="B16" s="9">
        <v>2002</v>
      </c>
      <c r="C16" s="175" t="s">
        <v>7</v>
      </c>
      <c r="D16" s="9">
        <v>4759679</v>
      </c>
      <c r="E16" s="9"/>
      <c r="F16" s="9"/>
      <c r="G16" s="9"/>
      <c r="H16" s="9"/>
      <c r="I16" s="9"/>
      <c r="J16" s="9">
        <v>100</v>
      </c>
      <c r="K16" s="9"/>
      <c r="L16" s="9"/>
      <c r="M16" s="9"/>
      <c r="N16" s="9"/>
      <c r="O16" s="9"/>
      <c r="P16" s="9">
        <v>100</v>
      </c>
      <c r="Q16" s="9"/>
      <c r="R16" s="9"/>
      <c r="S16" s="9"/>
      <c r="T16" s="9"/>
      <c r="U16" s="9"/>
      <c r="V16" s="9">
        <v>100</v>
      </c>
    </row>
    <row xmlns:x14ac="http://schemas.microsoft.com/office/spreadsheetml/2009/9/ac" r="17" s="176" customFormat="true" ht="12" x14ac:dyDescent="0.2">
      <c r="A17" s="174" t="s">
        <v>203</v>
      </c>
      <c r="B17" s="9">
        <v>2003</v>
      </c>
      <c r="C17" s="175" t="s">
        <v>7</v>
      </c>
      <c r="D17" s="9">
        <v>4764508</v>
      </c>
      <c r="E17" s="9"/>
      <c r="F17" s="9"/>
      <c r="G17" s="9"/>
      <c r="H17" s="9"/>
      <c r="I17" s="9"/>
      <c r="J17" s="9">
        <v>100</v>
      </c>
      <c r="K17" s="9"/>
      <c r="L17" s="9"/>
      <c r="M17" s="9"/>
      <c r="N17" s="9"/>
      <c r="O17" s="9"/>
      <c r="P17" s="9">
        <v>100</v>
      </c>
      <c r="Q17" s="9"/>
      <c r="R17" s="9"/>
      <c r="S17" s="9"/>
      <c r="T17" s="9"/>
      <c r="U17" s="9"/>
      <c r="V17" s="9">
        <v>100</v>
      </c>
    </row>
    <row xmlns:x14ac="http://schemas.microsoft.com/office/spreadsheetml/2009/9/ac" r="18" s="176" customFormat="true" ht="12" x14ac:dyDescent="0.2">
      <c r="A18" s="174" t="s">
        <v>203</v>
      </c>
      <c r="B18" s="9">
        <v>2004</v>
      </c>
      <c r="C18" s="175" t="s">
        <v>7</v>
      </c>
      <c r="D18" s="9">
        <v>4767813</v>
      </c>
      <c r="E18" s="9"/>
      <c r="F18" s="9"/>
      <c r="G18" s="9"/>
      <c r="H18" s="9"/>
      <c r="I18" s="9"/>
      <c r="J18" s="9">
        <v>100</v>
      </c>
      <c r="K18" s="9"/>
      <c r="L18" s="9"/>
      <c r="M18" s="9"/>
      <c r="N18" s="9"/>
      <c r="O18" s="9"/>
      <c r="P18" s="9">
        <v>100</v>
      </c>
      <c r="Q18" s="9"/>
      <c r="R18" s="9"/>
      <c r="S18" s="9"/>
      <c r="T18" s="9"/>
      <c r="U18" s="9"/>
      <c r="V18" s="9">
        <v>100</v>
      </c>
    </row>
    <row xmlns:x14ac="http://schemas.microsoft.com/office/spreadsheetml/2009/9/ac" r="19" s="176" customFormat="true" ht="12" x14ac:dyDescent="0.2">
      <c r="A19" s="174" t="s">
        <v>203</v>
      </c>
      <c r="B19" s="9">
        <v>2005</v>
      </c>
      <c r="C19" s="175" t="s">
        <v>7</v>
      </c>
      <c r="D19" s="9">
        <v>4765259</v>
      </c>
      <c r="E19" s="9"/>
      <c r="F19" s="9"/>
      <c r="G19" s="9"/>
      <c r="H19" s="9"/>
      <c r="I19" s="9"/>
      <c r="J19" s="9">
        <v>100</v>
      </c>
      <c r="K19" s="9"/>
      <c r="L19" s="9"/>
      <c r="M19" s="9"/>
      <c r="N19" s="9"/>
      <c r="O19" s="9"/>
      <c r="P19" s="9">
        <v>100</v>
      </c>
      <c r="Q19" s="9"/>
      <c r="R19" s="9"/>
      <c r="S19" s="9"/>
      <c r="T19" s="9"/>
      <c r="U19" s="9"/>
      <c r="V19" s="9">
        <v>100</v>
      </c>
    </row>
    <row xmlns:x14ac="http://schemas.microsoft.com/office/spreadsheetml/2009/9/ac" r="20" s="176" customFormat="true" ht="12" x14ac:dyDescent="0.2">
      <c r="A20" s="174" t="s">
        <v>203</v>
      </c>
      <c r="B20" s="9">
        <v>2006</v>
      </c>
      <c r="C20" s="175" t="s">
        <v>7</v>
      </c>
      <c r="D20" s="9">
        <v>4748907</v>
      </c>
      <c r="E20" s="9"/>
      <c r="F20" s="9"/>
      <c r="G20" s="9"/>
      <c r="H20" s="9"/>
      <c r="I20" s="9"/>
      <c r="J20" s="9">
        <v>100</v>
      </c>
      <c r="K20" s="9"/>
      <c r="L20" s="9"/>
      <c r="M20" s="9"/>
      <c r="N20" s="9"/>
      <c r="O20" s="9"/>
      <c r="P20" s="9">
        <v>100</v>
      </c>
      <c r="Q20" s="9"/>
      <c r="R20" s="9"/>
      <c r="S20" s="9"/>
      <c r="T20" s="9"/>
      <c r="U20" s="9"/>
      <c r="V20" s="9">
        <v>100</v>
      </c>
    </row>
    <row xmlns:x14ac="http://schemas.microsoft.com/office/spreadsheetml/2009/9/ac" r="21" s="176" customFormat="true" ht="12" x14ac:dyDescent="0.2">
      <c r="A21" s="174" t="s">
        <v>203</v>
      </c>
      <c r="B21" s="9">
        <v>2007</v>
      </c>
      <c r="C21" s="175" t="s">
        <v>7</v>
      </c>
      <c r="D21" s="9">
        <v>4729228</v>
      </c>
      <c r="E21" s="9"/>
      <c r="F21" s="9"/>
      <c r="G21" s="9"/>
      <c r="H21" s="9"/>
      <c r="I21" s="9"/>
      <c r="J21" s="9">
        <v>100</v>
      </c>
      <c r="K21" s="9"/>
      <c r="L21" s="9"/>
      <c r="M21" s="9"/>
      <c r="N21" s="9"/>
      <c r="O21" s="9"/>
      <c r="P21" s="9">
        <v>100</v>
      </c>
      <c r="Q21" s="9"/>
      <c r="R21" s="9"/>
      <c r="S21" s="9"/>
      <c r="T21" s="9"/>
      <c r="U21" s="9"/>
      <c r="V21" s="9">
        <v>100</v>
      </c>
    </row>
    <row xmlns:x14ac="http://schemas.microsoft.com/office/spreadsheetml/2009/9/ac" r="22" s="176" customFormat="true" ht="12" x14ac:dyDescent="0.2">
      <c r="A22" s="174" t="s">
        <v>203</v>
      </c>
      <c r="B22" s="9">
        <v>2008</v>
      </c>
      <c r="C22" s="175" t="s">
        <v>7</v>
      </c>
      <c r="D22" s="9">
        <v>4688493</v>
      </c>
      <c r="E22" s="9"/>
      <c r="F22" s="9"/>
      <c r="G22" s="9"/>
      <c r="H22" s="9"/>
      <c r="I22" s="9"/>
      <c r="J22" s="9">
        <v>100</v>
      </c>
      <c r="K22" s="9"/>
      <c r="L22" s="9"/>
      <c r="M22" s="9"/>
      <c r="N22" s="9"/>
      <c r="O22" s="9"/>
      <c r="P22" s="9">
        <v>100</v>
      </c>
      <c r="Q22" s="9"/>
      <c r="R22" s="9"/>
      <c r="S22" s="9"/>
      <c r="T22" s="9"/>
      <c r="U22" s="9"/>
      <c r="V22" s="9">
        <v>100</v>
      </c>
    </row>
    <row xmlns:x14ac="http://schemas.microsoft.com/office/spreadsheetml/2009/9/ac" r="23" s="176" customFormat="true" ht="12" x14ac:dyDescent="0.2">
      <c r="A23" s="174" t="s">
        <v>203</v>
      </c>
      <c r="B23" s="9">
        <v>2009</v>
      </c>
      <c r="C23" s="175" t="s">
        <v>7</v>
      </c>
      <c r="D23" s="9">
        <v>4629818</v>
      </c>
      <c r="E23" s="9"/>
      <c r="F23" s="9"/>
      <c r="G23" s="9"/>
      <c r="H23" s="9"/>
      <c r="I23" s="9"/>
      <c r="J23" s="9">
        <v>100</v>
      </c>
      <c r="K23" s="9"/>
      <c r="L23" s="9"/>
      <c r="M23" s="9"/>
      <c r="N23" s="9"/>
      <c r="O23" s="9"/>
      <c r="P23" s="9">
        <v>100</v>
      </c>
      <c r="Q23" s="9"/>
      <c r="R23" s="9"/>
      <c r="S23" s="9"/>
      <c r="T23" s="9"/>
      <c r="U23" s="9"/>
      <c r="V23" s="9">
        <v>100</v>
      </c>
    </row>
    <row xmlns:x14ac="http://schemas.microsoft.com/office/spreadsheetml/2009/9/ac" r="24" s="176" customFormat="true" ht="12" x14ac:dyDescent="0.2">
      <c r="A24" s="174" t="s">
        <v>203</v>
      </c>
      <c r="B24" s="9">
        <v>2010</v>
      </c>
      <c r="C24" s="175" t="s">
        <v>7</v>
      </c>
      <c r="D24" s="9">
        <v>4564234</v>
      </c>
      <c r="E24" s="9"/>
      <c r="F24" s="9"/>
      <c r="G24" s="9"/>
      <c r="H24" s="9"/>
      <c r="I24" s="9"/>
      <c r="J24" s="9">
        <v>100</v>
      </c>
      <c r="K24" s="9"/>
      <c r="L24" s="9"/>
      <c r="M24" s="9"/>
      <c r="N24" s="9"/>
      <c r="O24" s="9"/>
      <c r="P24" s="9">
        <v>100</v>
      </c>
      <c r="Q24" s="9"/>
      <c r="R24" s="9"/>
      <c r="S24" s="9"/>
      <c r="T24" s="9"/>
      <c r="U24" s="9"/>
      <c r="V24" s="9">
        <v>100</v>
      </c>
    </row>
    <row xmlns:x14ac="http://schemas.microsoft.com/office/spreadsheetml/2009/9/ac" r="25" s="176" customFormat="true" ht="12" x14ac:dyDescent="0.2">
      <c r="A25" s="174" t="s">
        <v>203</v>
      </c>
      <c r="B25" s="9">
        <v>2011</v>
      </c>
      <c r="C25" s="175" t="s">
        <v>7</v>
      </c>
      <c r="D25" s="9">
        <v>4487972</v>
      </c>
      <c r="E25" s="9"/>
      <c r="F25" s="9"/>
      <c r="G25" s="9"/>
      <c r="H25" s="9"/>
      <c r="I25" s="9"/>
      <c r="J25" s="9">
        <v>100</v>
      </c>
      <c r="K25" s="9"/>
      <c r="L25" s="9"/>
      <c r="M25" s="9"/>
      <c r="N25" s="9"/>
      <c r="O25" s="9"/>
      <c r="P25" s="9">
        <v>100</v>
      </c>
      <c r="Q25" s="9"/>
      <c r="R25" s="9"/>
      <c r="S25" s="9"/>
      <c r="T25" s="9"/>
      <c r="U25" s="9"/>
      <c r="V25" s="9">
        <v>100</v>
      </c>
    </row>
    <row xmlns:x14ac="http://schemas.microsoft.com/office/spreadsheetml/2009/9/ac" r="26" s="176" customFormat="true" ht="12" x14ac:dyDescent="0.2">
      <c r="A26" s="174" t="s">
        <v>203</v>
      </c>
      <c r="B26" s="9">
        <v>2012</v>
      </c>
      <c r="C26" s="175" t="s">
        <v>7</v>
      </c>
      <c r="D26" s="9">
        <v>4411134</v>
      </c>
      <c r="E26" s="9"/>
      <c r="F26" s="9"/>
      <c r="G26" s="9"/>
      <c r="H26" s="9"/>
      <c r="I26" s="9"/>
      <c r="J26" s="9">
        <v>100</v>
      </c>
      <c r="K26" s="9"/>
      <c r="L26" s="9"/>
      <c r="M26" s="9"/>
      <c r="N26" s="9"/>
      <c r="O26" s="9"/>
      <c r="P26" s="9">
        <v>100</v>
      </c>
      <c r="Q26" s="9"/>
      <c r="R26" s="9"/>
      <c r="S26" s="9"/>
      <c r="T26" s="9"/>
      <c r="U26" s="9"/>
      <c r="V26" s="9">
        <v>100</v>
      </c>
    </row>
    <row xmlns:x14ac="http://schemas.microsoft.com/office/spreadsheetml/2009/9/ac" r="27" s="176" customFormat="true" ht="12" x14ac:dyDescent="0.2">
      <c r="A27" s="174" t="s">
        <v>203</v>
      </c>
      <c r="B27" s="9">
        <v>2013</v>
      </c>
      <c r="C27" s="175" t="s">
        <v>7</v>
      </c>
      <c r="D27" s="9">
        <v>4335740</v>
      </c>
      <c r="E27" s="9"/>
      <c r="F27" s="9"/>
      <c r="G27" s="9"/>
      <c r="H27" s="9"/>
      <c r="I27" s="9"/>
      <c r="J27" s="9">
        <v>100</v>
      </c>
      <c r="K27" s="9"/>
      <c r="L27" s="9"/>
      <c r="M27" s="9"/>
      <c r="N27" s="9"/>
      <c r="O27" s="9"/>
      <c r="P27" s="9">
        <v>100</v>
      </c>
      <c r="Q27" s="9"/>
      <c r="R27" s="9"/>
      <c r="S27" s="9"/>
      <c r="T27" s="9"/>
      <c r="U27" s="9"/>
      <c r="V27" s="9">
        <v>100</v>
      </c>
    </row>
    <row xmlns:x14ac="http://schemas.microsoft.com/office/spreadsheetml/2009/9/ac" r="28" s="176" customFormat="true" ht="12" x14ac:dyDescent="0.2">
      <c r="A28" s="174" t="s">
        <v>203</v>
      </c>
      <c r="B28" s="9">
        <v>2014</v>
      </c>
      <c r="C28" s="175" t="s">
        <v>7</v>
      </c>
      <c r="D28" s="9">
        <v>4663862</v>
      </c>
      <c r="E28" s="9"/>
      <c r="F28" s="9"/>
      <c r="G28" s="9"/>
      <c r="H28" s="9"/>
      <c r="I28" s="9"/>
      <c r="J28" s="9">
        <v>100</v>
      </c>
      <c r="K28" s="9"/>
      <c r="L28" s="9"/>
      <c r="M28" s="9"/>
      <c r="N28" s="9"/>
      <c r="O28" s="9"/>
      <c r="P28" s="9">
        <v>100</v>
      </c>
      <c r="Q28" s="9"/>
      <c r="R28" s="9"/>
      <c r="S28" s="9"/>
      <c r="T28" s="9"/>
      <c r="U28" s="9"/>
      <c r="V28" s="9">
        <v>100</v>
      </c>
    </row>
    <row xmlns:x14ac="http://schemas.microsoft.com/office/spreadsheetml/2009/9/ac" r="29" s="176" customFormat="true" ht="12" x14ac:dyDescent="0.2">
      <c r="A29" s="174" t="s">
        <v>203</v>
      </c>
      <c r="B29" s="9">
        <v>2015</v>
      </c>
      <c r="C29" s="175" t="s">
        <v>7</v>
      </c>
      <c r="D29" s="9">
        <v>4590099</v>
      </c>
      <c r="E29" s="9"/>
      <c r="F29" s="9"/>
      <c r="G29" s="9"/>
      <c r="H29" s="9"/>
      <c r="I29" s="9"/>
      <c r="J29" s="9">
        <v>100</v>
      </c>
      <c r="K29" s="9"/>
      <c r="L29" s="9"/>
      <c r="M29" s="9"/>
      <c r="N29" s="9"/>
      <c r="O29" s="9"/>
      <c r="P29" s="9">
        <v>100</v>
      </c>
      <c r="Q29" s="9"/>
      <c r="R29" s="9"/>
      <c r="S29" s="9"/>
      <c r="T29" s="9"/>
      <c r="U29" s="9"/>
      <c r="V29" s="9">
        <v>100</v>
      </c>
    </row>
    <row xmlns:x14ac="http://schemas.microsoft.com/office/spreadsheetml/2009/9/ac" r="30" s="176" customFormat="true" ht="12" x14ac:dyDescent="0.2">
      <c r="A30" s="174" t="s">
        <v>203</v>
      </c>
      <c r="B30" s="9">
        <v>2016</v>
      </c>
      <c r="C30" s="175" t="s">
        <v>7</v>
      </c>
      <c r="D30" s="9">
        <v>4503707</v>
      </c>
      <c r="E30" s="9"/>
      <c r="F30" s="9"/>
      <c r="G30" s="9"/>
      <c r="H30" s="9"/>
      <c r="I30" s="9"/>
      <c r="J30" s="9">
        <v>100</v>
      </c>
      <c r="K30" s="9"/>
      <c r="L30" s="9"/>
      <c r="M30" s="9"/>
      <c r="N30" s="9"/>
      <c r="O30" s="9"/>
      <c r="P30" s="9">
        <v>100</v>
      </c>
      <c r="Q30" s="9"/>
      <c r="R30" s="9"/>
      <c r="S30" s="9"/>
      <c r="T30" s="9"/>
      <c r="U30" s="9"/>
      <c r="V30" s="9">
        <v>100</v>
      </c>
    </row>
    <row xmlns:x14ac="http://schemas.microsoft.com/office/spreadsheetml/2009/9/ac" r="31" s="176" customFormat="true" ht="12" x14ac:dyDescent="0.2">
      <c r="A31" s="174" t="s">
        <v>203</v>
      </c>
      <c r="B31" s="9">
        <v>2017</v>
      </c>
      <c r="C31" s="175" t="s">
        <v>7</v>
      </c>
      <c r="D31" s="9">
        <v>4423992</v>
      </c>
      <c r="E31" s="9"/>
      <c r="F31" s="9"/>
      <c r="G31" s="9"/>
      <c r="H31" s="9"/>
      <c r="I31" s="9"/>
      <c r="J31" s="9">
        <v>100</v>
      </c>
      <c r="K31" s="9"/>
      <c r="L31" s="9"/>
      <c r="M31" s="9"/>
      <c r="N31" s="9"/>
      <c r="O31" s="9"/>
      <c r="P31" s="9">
        <v>100</v>
      </c>
      <c r="Q31" s="9"/>
      <c r="R31" s="9"/>
      <c r="S31" s="9"/>
      <c r="T31" s="9"/>
      <c r="U31" s="9"/>
      <c r="V31" s="9">
        <v>100</v>
      </c>
    </row>
    <row xmlns:x14ac="http://schemas.microsoft.com/office/spreadsheetml/2009/9/ac" r="32" s="176" customFormat="true" ht="12" x14ac:dyDescent="0.2">
      <c r="A32" s="174" t="s">
        <v>203</v>
      </c>
      <c r="B32" s="9">
        <v>2018</v>
      </c>
      <c r="C32" s="175" t="s">
        <v>7</v>
      </c>
      <c r="D32" s="9">
        <v>4358398</v>
      </c>
      <c r="E32" s="9"/>
      <c r="F32" s="9"/>
      <c r="G32" s="9"/>
      <c r="H32" s="9"/>
      <c r="I32" s="9"/>
      <c r="J32" s="9">
        <v>100</v>
      </c>
      <c r="K32" s="9"/>
      <c r="L32" s="9"/>
      <c r="M32" s="9"/>
      <c r="N32" s="9"/>
      <c r="O32" s="9"/>
      <c r="P32" s="9">
        <v>100</v>
      </c>
      <c r="Q32" s="9"/>
      <c r="R32" s="9"/>
      <c r="S32" s="9"/>
      <c r="T32" s="9"/>
      <c r="U32" s="9"/>
      <c r="V32" s="9">
        <v>100</v>
      </c>
    </row>
    <row xmlns:x14ac="http://schemas.microsoft.com/office/spreadsheetml/2009/9/ac" r="33" s="176" customFormat="true" ht="12" x14ac:dyDescent="0.2">
      <c r="A33" s="174" t="s">
        <v>203</v>
      </c>
      <c r="B33" s="9">
        <v>2019</v>
      </c>
      <c r="C33" s="175" t="s">
        <v>7</v>
      </c>
      <c r="D33" s="9">
        <v>4309408</v>
      </c>
      <c r="E33" s="9"/>
      <c r="F33" s="9"/>
      <c r="G33" s="9"/>
      <c r="H33" s="9"/>
      <c r="I33" s="9"/>
      <c r="J33" s="9">
        <v>100</v>
      </c>
      <c r="K33" s="9"/>
      <c r="L33" s="9"/>
      <c r="M33" s="9"/>
      <c r="N33" s="9"/>
      <c r="O33" s="9"/>
      <c r="P33" s="9">
        <v>100</v>
      </c>
      <c r="Q33" s="9"/>
      <c r="R33" s="9"/>
      <c r="S33" s="9"/>
      <c r="T33" s="9"/>
      <c r="U33" s="9"/>
      <c r="V33" s="9">
        <v>100</v>
      </c>
    </row>
    <row xmlns:x14ac="http://schemas.microsoft.com/office/spreadsheetml/2009/9/ac" r="34" s="176" customFormat="true" ht="12" x14ac:dyDescent="0.2">
      <c r="A34" s="174" t="s">
        <v>203</v>
      </c>
      <c r="B34" s="9">
        <v>2020</v>
      </c>
      <c r="C34" s="175" t="s">
        <v>7</v>
      </c>
      <c r="D34" s="9">
        <v>4271264</v>
      </c>
      <c r="E34" s="9"/>
      <c r="F34" s="9"/>
      <c r="G34" s="9"/>
      <c r="H34" s="9"/>
      <c r="I34" s="9"/>
      <c r="J34" s="9">
        <v>100</v>
      </c>
      <c r="K34" s="9"/>
      <c r="L34" s="9"/>
      <c r="M34" s="9"/>
      <c r="N34" s="9"/>
      <c r="O34" s="9"/>
      <c r="P34" s="9">
        <v>100</v>
      </c>
      <c r="Q34" s="9"/>
      <c r="R34" s="9"/>
      <c r="S34" s="9"/>
      <c r="T34" s="9"/>
      <c r="U34" s="9"/>
      <c r="V34" s="9">
        <v>100</v>
      </c>
    </row>
    <row xmlns:x14ac="http://schemas.microsoft.com/office/spreadsheetml/2009/9/ac" r="35" s="176" customFormat="true" ht="12" x14ac:dyDescent="0.2">
      <c r="A35" s="174" t="s">
        <v>203</v>
      </c>
      <c r="B35" s="9">
        <v>2021</v>
      </c>
      <c r="C35" s="175" t="s">
        <v>7</v>
      </c>
      <c r="D35" s="9">
        <v>4247353</v>
      </c>
      <c r="E35" s="9"/>
      <c r="F35" s="9"/>
      <c r="G35" s="9"/>
      <c r="H35" s="9"/>
      <c r="I35" s="9"/>
      <c r="J35" s="9">
        <v>100</v>
      </c>
      <c r="K35" s="9"/>
      <c r="L35" s="9"/>
      <c r="M35" s="9"/>
      <c r="N35" s="9"/>
      <c r="O35" s="9"/>
      <c r="P35" s="9">
        <v>100</v>
      </c>
      <c r="Q35" s="9"/>
      <c r="R35" s="9"/>
      <c r="S35" s="9"/>
      <c r="T35" s="9"/>
      <c r="U35" s="9"/>
      <c r="V35" s="9">
        <v>100</v>
      </c>
    </row>
    <row xmlns:x14ac="http://schemas.microsoft.com/office/spreadsheetml/2009/9/ac" r="36" s="176" customFormat="true" ht="12" x14ac:dyDescent="0.2">
      <c r="A36" s="174" t="s">
        <v>203</v>
      </c>
      <c r="B36" s="9">
        <v>2022</v>
      </c>
      <c r="C36" s="175" t="s">
        <v>7</v>
      </c>
      <c r="D36" s="9">
        <v>4233161</v>
      </c>
      <c r="E36" s="9"/>
      <c r="F36" s="9"/>
      <c r="G36" s="9"/>
      <c r="H36" s="9"/>
      <c r="I36" s="9"/>
      <c r="J36" s="9">
        <v>100</v>
      </c>
      <c r="K36" s="9"/>
      <c r="L36" s="9"/>
      <c r="M36" s="9"/>
      <c r="N36" s="9"/>
      <c r="O36" s="9"/>
      <c r="P36" s="9">
        <v>100</v>
      </c>
      <c r="Q36" s="9"/>
      <c r="R36" s="9"/>
      <c r="S36" s="9"/>
      <c r="T36" s="9"/>
      <c r="U36" s="9"/>
      <c r="V36" s="9">
        <v>100</v>
      </c>
    </row>
    <row xmlns:x14ac="http://schemas.microsoft.com/office/spreadsheetml/2009/9/ac" r="37" s="176" customFormat="true" ht="12" x14ac:dyDescent="0.2">
      <c r="A37" s="174" t="s">
        <v>203</v>
      </c>
      <c r="B37" s="9">
        <v>2023</v>
      </c>
      <c r="C37" s="175" t="s">
        <v>7</v>
      </c>
      <c r="D37" s="9">
        <v>4223572</v>
      </c>
      <c r="E37" s="9"/>
      <c r="F37" s="9"/>
      <c r="G37" s="9"/>
      <c r="H37" s="9"/>
      <c r="I37" s="9"/>
      <c r="J37" s="9">
        <v>100</v>
      </c>
      <c r="K37" s="9"/>
      <c r="L37" s="9"/>
      <c r="M37" s="9"/>
      <c r="N37" s="9"/>
      <c r="O37" s="9"/>
      <c r="P37" s="9">
        <v>100</v>
      </c>
      <c r="Q37" s="9"/>
      <c r="R37" s="9"/>
      <c r="S37" s="9"/>
      <c r="T37" s="9"/>
      <c r="U37" s="9"/>
      <c r="V37" s="9">
        <v>100</v>
      </c>
    </row>
    <row xmlns:x14ac="http://schemas.microsoft.com/office/spreadsheetml/2009/9/ac" r="38" s="176" customFormat="true" ht="12" x14ac:dyDescent="0.2">
      <c r="A38" s="174" t="s">
        <v>203</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203</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203</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203</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203</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203</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203</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203</v>
      </c>
      <c r="B45" s="9">
        <v>2000</v>
      </c>
      <c r="C45" s="175" t="s">
        <v>1</v>
      </c>
      <c r="D45" s="9">
        <v>2794887.1687794868</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203</v>
      </c>
      <c r="B46" s="9">
        <v>2001</v>
      </c>
      <c r="C46" s="175" t="s">
        <v>1</v>
      </c>
      <c r="D46" s="9">
        <v>2817925.71814476</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203</v>
      </c>
      <c r="B47" s="9">
        <v>2002</v>
      </c>
      <c r="C47" s="175" t="s">
        <v>1</v>
      </c>
      <c r="D47" s="9">
        <v>2835340.7657746118</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203</v>
      </c>
      <c r="B48" s="9">
        <v>2003</v>
      </c>
      <c r="C48" s="175" t="s">
        <v>1</v>
      </c>
      <c r="D48" s="9">
        <v>2841933.6751335142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203</v>
      </c>
      <c r="B49" s="9">
        <v>2004</v>
      </c>
      <c r="C49" s="175" t="s">
        <v>1</v>
      </c>
      <c r="D49" s="9">
        <v>2847671.7272558212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203</v>
      </c>
      <c r="B50" s="9">
        <v>2005</v>
      </c>
      <c r="C50" s="175" t="s">
        <v>1</v>
      </c>
      <c r="D50" s="9">
        <v>2849863.1594924158</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203</v>
      </c>
      <c r="B51" s="9">
        <v>2006</v>
      </c>
      <c r="C51" s="175" t="s">
        <v>1</v>
      </c>
      <c r="D51" s="9">
        <v>2843835.4142576982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203</v>
      </c>
      <c r="B52" s="9">
        <v>2007</v>
      </c>
      <c r="C52" s="175" t="s">
        <v>1</v>
      </c>
      <c r="D52" s="9">
        <v>2835739.7785115051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203</v>
      </c>
      <c r="B53" s="9">
        <v>2008</v>
      </c>
      <c r="C53" s="175" t="s">
        <v>1</v>
      </c>
      <c r="D53" s="9">
        <v>2814971.2401244352</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203</v>
      </c>
      <c r="B54" s="9">
        <v>2009</v>
      </c>
      <c r="C54" s="175" t="s">
        <v>1</v>
      </c>
      <c r="D54" s="9">
        <v>2786918.930970917</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203</v>
      </c>
      <c r="B55" s="9">
        <v>2010</v>
      </c>
      <c r="C55" s="175" t="s">
        <v>1</v>
      </c>
      <c r="D55" s="9">
        <v>2755747.5120358281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203</v>
      </c>
      <c r="B56" s="9">
        <v>2011</v>
      </c>
      <c r="C56" s="175" t="s">
        <v>1</v>
      </c>
      <c r="D56" s="9">
        <v>2717781.1684298711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203</v>
      </c>
      <c r="B57" s="9">
        <v>2012</v>
      </c>
      <c r="C57" s="175" t="s">
        <v>1</v>
      </c>
      <c r="D57" s="9">
        <v>2679234.5231501772</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203</v>
      </c>
      <c r="B58" s="9">
        <v>2013</v>
      </c>
      <c r="C58" s="175" t="s">
        <v>1</v>
      </c>
      <c r="D58" s="9">
        <v>2641246.0614440921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203</v>
      </c>
      <c r="B59" s="9">
        <v>2014</v>
      </c>
      <c r="C59" s="175" t="s">
        <v>1</v>
      </c>
      <c r="D59" s="9">
        <v>2849526.3848338318</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203</v>
      </c>
      <c r="B60" s="9">
        <v>2015</v>
      </c>
      <c r="C60" s="175" t="s">
        <v>1</v>
      </c>
      <c r="D60" s="9">
        <v>2812674.9838410178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203</v>
      </c>
      <c r="B61" s="9">
        <v>2016</v>
      </c>
      <c r="C61" s="175" t="s">
        <v>1</v>
      </c>
      <c r="D61" s="9">
        <v>2768473.7602072912</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203</v>
      </c>
      <c r="B62" s="9">
        <v>2017</v>
      </c>
      <c r="C62" s="175" t="s">
        <v>1</v>
      </c>
      <c r="D62" s="9">
        <v>2728629.8478643801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203</v>
      </c>
      <c r="B63" s="9">
        <v>2018</v>
      </c>
      <c r="C63" s="175" t="s">
        <v>1</v>
      </c>
      <c r="D63" s="9">
        <v>2697804.7022055821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203</v>
      </c>
      <c r="B64" s="9">
        <v>2019</v>
      </c>
      <c r="C64" s="175" t="s">
        <v>1</v>
      </c>
      <c r="D64" s="9">
        <v>2677607.5180603019</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203</v>
      </c>
      <c r="B65" s="9">
        <v>2020</v>
      </c>
      <c r="C65" s="175" t="s">
        <v>1</v>
      </c>
      <c r="D65" s="9">
        <v>2664457.2179992669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203</v>
      </c>
      <c r="B66" s="9">
        <v>2021</v>
      </c>
      <c r="C66" s="175" t="s">
        <v>1</v>
      </c>
      <c r="D66" s="9">
        <v>2660626.7936734012</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203</v>
      </c>
      <c r="B67" s="9">
        <v>2022</v>
      </c>
      <c r="C67" s="175" t="s">
        <v>1</v>
      </c>
      <c r="D67" s="9">
        <v>2663335.590262298</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203</v>
      </c>
      <c r="B68" s="9">
        <v>2023</v>
      </c>
      <c r="C68" s="175" t="s">
        <v>1</v>
      </c>
      <c r="D68" s="9">
        <v>2669424.1737809749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203</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203</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203</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203</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203</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203</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203</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203</v>
      </c>
      <c r="B76" s="9">
        <v>2000</v>
      </c>
      <c r="C76" s="175" t="s">
        <v>2</v>
      </c>
      <c r="D76" s="9">
        <v>1909359.831220512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203</v>
      </c>
      <c r="B77" s="9">
        <v>2001</v>
      </c>
      <c r="C77" s="175" t="s">
        <v>2</v>
      </c>
      <c r="D77" s="9">
        <v>1918800.28185524</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203</v>
      </c>
      <c r="B78" s="9">
        <v>2002</v>
      </c>
      <c r="C78" s="175" t="s">
        <v>2</v>
      </c>
      <c r="D78" s="9">
        <v>1924338.2342253879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203</v>
      </c>
      <c r="B79" s="9">
        <v>2003</v>
      </c>
      <c r="C79" s="175" t="s">
        <v>2</v>
      </c>
      <c r="D79" s="9">
        <v>1922574.324866486</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203</v>
      </c>
      <c r="B80" s="9">
        <v>2004</v>
      </c>
      <c r="C80" s="175" t="s">
        <v>2</v>
      </c>
      <c r="D80" s="9">
        <v>1920141.272744179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203</v>
      </c>
      <c r="B81" s="9">
        <v>2005</v>
      </c>
      <c r="C81" s="175" t="s">
        <v>2</v>
      </c>
      <c r="D81" s="9">
        <v>1915395.8405075839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203</v>
      </c>
      <c r="B82" s="9">
        <v>2006</v>
      </c>
      <c r="C82" s="175" t="s">
        <v>2</v>
      </c>
      <c r="D82" s="9">
        <v>1905071.585742302</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203</v>
      </c>
      <c r="B83" s="9">
        <v>2007</v>
      </c>
      <c r="C83" s="175" t="s">
        <v>2</v>
      </c>
      <c r="D83" s="9">
        <v>1893488.2214884949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203</v>
      </c>
      <c r="B84" s="9">
        <v>2008</v>
      </c>
      <c r="C84" s="175" t="s">
        <v>2</v>
      </c>
      <c r="D84" s="9">
        <v>1873521.7598755651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203</v>
      </c>
      <c r="B85" s="9">
        <v>2009</v>
      </c>
      <c r="C85" s="175" t="s">
        <v>2</v>
      </c>
      <c r="D85" s="9">
        <v>1842899.069029083</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203</v>
      </c>
      <c r="B86" s="9">
        <v>2010</v>
      </c>
      <c r="C86" s="175" t="s">
        <v>2</v>
      </c>
      <c r="D86" s="9">
        <v>1808486.4879641719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203</v>
      </c>
      <c r="B87" s="9">
        <v>2011</v>
      </c>
      <c r="C87" s="175" t="s">
        <v>2</v>
      </c>
      <c r="D87" s="9">
        <v>1770190.8315701301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203</v>
      </c>
      <c r="B88" s="9">
        <v>2012</v>
      </c>
      <c r="C88" s="175" t="s">
        <v>2</v>
      </c>
      <c r="D88" s="9">
        <v>1731899.476849823</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203</v>
      </c>
      <c r="B89" s="9">
        <v>2013</v>
      </c>
      <c r="C89" s="175" t="s">
        <v>2</v>
      </c>
      <c r="D89" s="9">
        <v>1694493.9385559079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203</v>
      </c>
      <c r="B90" s="9">
        <v>2014</v>
      </c>
      <c r="C90" s="175" t="s">
        <v>2</v>
      </c>
      <c r="D90" s="9">
        <v>1814335.615166168</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203</v>
      </c>
      <c r="B91" s="9">
        <v>2015</v>
      </c>
      <c r="C91" s="175" t="s">
        <v>2</v>
      </c>
      <c r="D91" s="9">
        <v>1777424.0161589819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203</v>
      </c>
      <c r="B92" s="9">
        <v>2016</v>
      </c>
      <c r="C92" s="175" t="s">
        <v>2</v>
      </c>
      <c r="D92" s="9">
        <v>1735233.239792709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203</v>
      </c>
      <c r="B93" s="9">
        <v>2017</v>
      </c>
      <c r="C93" s="175" t="s">
        <v>2</v>
      </c>
      <c r="D93" s="9">
        <v>1695362.1521356211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203</v>
      </c>
      <c r="B94" s="9">
        <v>2018</v>
      </c>
      <c r="C94" s="175" t="s">
        <v>2</v>
      </c>
      <c r="D94" s="9">
        <v>1660593.2977944179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203</v>
      </c>
      <c r="B95" s="9">
        <v>2019</v>
      </c>
      <c r="C95" s="175" t="s">
        <v>2</v>
      </c>
      <c r="D95" s="9">
        <v>1631800.4819396969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203</v>
      </c>
      <c r="B96" s="9">
        <v>2020</v>
      </c>
      <c r="C96" s="175" t="s">
        <v>2</v>
      </c>
      <c r="D96" s="9">
        <v>1606806.7820007319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203</v>
      </c>
      <c r="B97" s="9">
        <v>2021</v>
      </c>
      <c r="C97" s="175" t="s">
        <v>2</v>
      </c>
      <c r="D97" s="9">
        <v>1586726.206326599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203</v>
      </c>
      <c r="B98" s="9">
        <v>2022</v>
      </c>
      <c r="C98" s="175" t="s">
        <v>2</v>
      </c>
      <c r="D98" s="9">
        <v>1569825.4097377011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203</v>
      </c>
      <c r="B99" s="9">
        <v>2023</v>
      </c>
      <c r="C99" s="175" t="s">
        <v>2</v>
      </c>
      <c r="D99" s="9">
        <v>1554147.8262190251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203</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203</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203</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203</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203</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203</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203</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203</v>
      </c>
      <c r="B107" s="9">
        <v>2000</v>
      </c>
      <c r="C107" s="175" t="s">
        <v>16</v>
      </c>
      <c r="D107" s="9">
        <v>831597</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203</v>
      </c>
      <c r="B108" s="9">
        <v>2001</v>
      </c>
      <c r="C108" s="175" t="s">
        <v>16</v>
      </c>
      <c r="D108" s="9">
        <v>819622</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203</v>
      </c>
      <c r="B109" s="9">
        <v>2002</v>
      </c>
      <c r="C109" s="175" t="s">
        <v>16</v>
      </c>
      <c r="D109" s="9">
        <v>808891</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203</v>
      </c>
      <c r="B110" s="9">
        <v>2003</v>
      </c>
      <c r="C110" s="177" t="s">
        <v>16</v>
      </c>
      <c r="D110" s="9">
        <v>792022</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203</v>
      </c>
      <c r="B111" s="9">
        <v>2004</v>
      </c>
      <c r="C111" s="177" t="s">
        <v>16</v>
      </c>
      <c r="D111" s="9">
        <v>776806</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203</v>
      </c>
      <c r="B112" s="9">
        <v>2005</v>
      </c>
      <c r="C112" s="177" t="s">
        <v>16</v>
      </c>
      <c r="D112" s="9">
        <v>765922</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203</v>
      </c>
      <c r="B113" s="9">
        <v>2006</v>
      </c>
      <c r="C113" s="177" t="s">
        <v>16</v>
      </c>
      <c r="D113" s="9">
        <v>750338</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203</v>
      </c>
      <c r="B114" s="9">
        <v>2007</v>
      </c>
      <c r="C114" s="177" t="s">
        <v>16</v>
      </c>
      <c r="D114" s="9">
        <v>739041</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203</v>
      </c>
      <c r="B115" s="9">
        <v>2008</v>
      </c>
      <c r="C115" s="177" t="s">
        <v>16</v>
      </c>
      <c r="D115" s="9">
        <v>726782</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203</v>
      </c>
      <c r="B116" s="9">
        <v>2009</v>
      </c>
      <c r="C116" s="179" t="s">
        <v>16</v>
      </c>
      <c r="D116" s="9">
        <v>708846</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203</v>
      </c>
      <c r="B117" s="9">
        <v>2010</v>
      </c>
      <c r="C117" s="179" t="s">
        <v>16</v>
      </c>
      <c r="D117" s="9">
        <v>698214</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203</v>
      </c>
      <c r="B118" s="9">
        <v>2011</v>
      </c>
      <c r="C118" s="179" t="s">
        <v>16</v>
      </c>
      <c r="D118" s="9">
        <v>686003</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203</v>
      </c>
      <c r="B119" s="9">
        <v>2012</v>
      </c>
      <c r="C119" s="179" t="s">
        <v>16</v>
      </c>
      <c r="D119" s="9">
        <v>670836</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203</v>
      </c>
      <c r="B120" s="9">
        <v>2013</v>
      </c>
      <c r="C120" s="179" t="s">
        <v>16</v>
      </c>
      <c r="D120" s="9">
        <v>661568</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203</v>
      </c>
      <c r="B121" s="9">
        <v>2014</v>
      </c>
      <c r="C121" s="179" t="s">
        <v>16</v>
      </c>
      <c r="D121" s="9">
        <v>660036</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203</v>
      </c>
      <c r="B122" s="9">
        <v>2015</v>
      </c>
      <c r="C122" s="179" t="s">
        <v>16</v>
      </c>
      <c r="D122" s="9">
        <v>657920</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203</v>
      </c>
      <c r="B123" s="9">
        <v>2016</v>
      </c>
      <c r="C123" s="179" t="s">
        <v>16</v>
      </c>
      <c r="D123" s="9">
        <v>631018</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203</v>
      </c>
      <c r="B124" s="9">
        <v>2017</v>
      </c>
      <c r="C124" s="179" t="s">
        <v>16</v>
      </c>
      <c r="D124" s="9">
        <v>610859</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203</v>
      </c>
      <c r="B125" s="9">
        <v>2018</v>
      </c>
      <c r="C125" s="179" t="s">
        <v>16</v>
      </c>
      <c r="D125" s="9">
        <v>620658</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203</v>
      </c>
      <c r="B126" s="9">
        <v>2019</v>
      </c>
      <c r="C126" s="179" t="s">
        <v>16</v>
      </c>
      <c r="D126" s="9">
        <v>635754</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203</v>
      </c>
      <c r="B127" s="9">
        <v>2020</v>
      </c>
      <c r="C127" s="179" t="s">
        <v>16</v>
      </c>
      <c r="D127" s="9">
        <v>651871</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203</v>
      </c>
      <c r="B128" s="9">
        <v>2021</v>
      </c>
      <c r="C128" s="179" t="s">
        <v>16</v>
      </c>
      <c r="D128" s="9">
        <v>664546</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203</v>
      </c>
      <c r="B129" s="9">
        <v>2022</v>
      </c>
      <c r="C129" s="179" t="s">
        <v>16</v>
      </c>
      <c r="D129" s="9">
        <v>670579</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203</v>
      </c>
      <c r="B130" s="9">
        <v>2023</v>
      </c>
      <c r="C130" s="179" t="s">
        <v>16</v>
      </c>
      <c r="D130" s="9">
        <v>674157</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203</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203</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203</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203</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203</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203</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203</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203</v>
      </c>
      <c r="B138" s="9">
        <v>2000</v>
      </c>
      <c r="C138" s="179" t="s">
        <v>17</v>
      </c>
      <c r="D138" s="9">
        <v>1614833</v>
      </c>
      <c r="E138" s="9"/>
      <c r="F138" s="9"/>
      <c r="G138" s="9"/>
      <c r="H138" s="9"/>
      <c r="I138" s="9"/>
      <c r="J138" s="9">
        <v>100</v>
      </c>
      <c r="K138" s="9"/>
      <c r="L138" s="9"/>
      <c r="M138" s="9"/>
      <c r="N138" s="9"/>
      <c r="O138" s="9"/>
      <c r="P138" s="9">
        <v>100</v>
      </c>
      <c r="Q138" s="9"/>
      <c r="R138" s="9"/>
      <c r="S138" s="9"/>
      <c r="T138" s="9"/>
      <c r="U138" s="9"/>
      <c r="V138" s="9">
        <v>100</v>
      </c>
      <c r="W138" s="179"/>
      <c r="X138" s="179"/>
      <c r="Y138" s="179"/>
      <c r="Z138" s="179"/>
      <c r="AA138" s="179"/>
      <c r="AB138" s="179"/>
      <c r="AC138" s="179"/>
      <c r="AD138" s="179"/>
    </row>
    <row xmlns:x14ac="http://schemas.microsoft.com/office/spreadsheetml/2009/9/ac" r="139" s="176" customFormat="true" ht="12" x14ac:dyDescent="0.2">
      <c r="A139" s="179" t="s">
        <v>203</v>
      </c>
      <c r="B139" s="9">
        <v>2001</v>
      </c>
      <c r="C139" s="179" t="s">
        <v>17</v>
      </c>
      <c r="D139" s="9">
        <v>1639094</v>
      </c>
      <c r="E139" s="9"/>
      <c r="F139" s="9"/>
      <c r="G139" s="9"/>
      <c r="H139" s="9"/>
      <c r="I139" s="9"/>
      <c r="J139" s="9">
        <v>100</v>
      </c>
      <c r="K139" s="9"/>
      <c r="L139" s="9"/>
      <c r="M139" s="9"/>
      <c r="N139" s="9"/>
      <c r="O139" s="9"/>
      <c r="P139" s="9">
        <v>100</v>
      </c>
      <c r="Q139" s="9"/>
      <c r="R139" s="9"/>
      <c r="S139" s="9"/>
      <c r="T139" s="9"/>
      <c r="U139" s="9"/>
      <c r="V139" s="9">
        <v>100</v>
      </c>
      <c r="W139" s="179"/>
      <c r="X139" s="179"/>
      <c r="Y139" s="179"/>
      <c r="Z139" s="179"/>
      <c r="AA139" s="179"/>
      <c r="AB139" s="179"/>
      <c r="AC139" s="179"/>
      <c r="AD139" s="179"/>
    </row>
    <row xmlns:x14ac="http://schemas.microsoft.com/office/spreadsheetml/2009/9/ac" r="140" s="176" customFormat="true" ht="12" x14ac:dyDescent="0.2">
      <c r="A140" s="179" t="s">
        <v>203</v>
      </c>
      <c r="B140" s="9">
        <v>2002</v>
      </c>
      <c r="C140" s="179" t="s">
        <v>17</v>
      </c>
      <c r="D140" s="9">
        <v>1646932</v>
      </c>
      <c r="E140" s="9"/>
      <c r="F140" s="9"/>
      <c r="G140" s="9"/>
      <c r="H140" s="9"/>
      <c r="I140" s="9"/>
      <c r="J140" s="9">
        <v>100</v>
      </c>
      <c r="K140" s="9"/>
      <c r="L140" s="9"/>
      <c r="M140" s="9"/>
      <c r="N140" s="9"/>
      <c r="O140" s="9"/>
      <c r="P140" s="9">
        <v>100</v>
      </c>
      <c r="Q140" s="9"/>
      <c r="R140" s="9"/>
      <c r="S140" s="9"/>
      <c r="T140" s="9"/>
      <c r="U140" s="9"/>
      <c r="V140" s="9">
        <v>100</v>
      </c>
      <c r="W140" s="179"/>
      <c r="X140" s="179"/>
      <c r="Y140" s="179"/>
      <c r="Z140" s="179"/>
      <c r="AA140" s="179"/>
      <c r="AB140" s="179"/>
      <c r="AC140" s="179"/>
      <c r="AD140" s="179"/>
    </row>
    <row xmlns:x14ac="http://schemas.microsoft.com/office/spreadsheetml/2009/9/ac" r="141" s="176" customFormat="true" ht="12" x14ac:dyDescent="0.2">
      <c r="A141" s="179" t="s">
        <v>203</v>
      </c>
      <c r="B141" s="9">
        <v>2003</v>
      </c>
      <c r="C141" s="179" t="s">
        <v>17</v>
      </c>
      <c r="D141" s="9">
        <v>1639367</v>
      </c>
      <c r="E141" s="9"/>
      <c r="F141" s="9"/>
      <c r="G141" s="9"/>
      <c r="H141" s="9"/>
      <c r="I141" s="9"/>
      <c r="J141" s="9">
        <v>100</v>
      </c>
      <c r="K141" s="9"/>
      <c r="L141" s="9"/>
      <c r="M141" s="9"/>
      <c r="N141" s="9"/>
      <c r="O141" s="9"/>
      <c r="P141" s="9">
        <v>100</v>
      </c>
      <c r="Q141" s="9"/>
      <c r="R141" s="9"/>
      <c r="S141" s="9"/>
      <c r="T141" s="9"/>
      <c r="U141" s="9"/>
      <c r="V141" s="9">
        <v>100</v>
      </c>
      <c r="W141" s="179"/>
      <c r="X141" s="179"/>
      <c r="Y141" s="179"/>
      <c r="Z141" s="179"/>
      <c r="AA141" s="179"/>
      <c r="AB141" s="179"/>
      <c r="AC141" s="179"/>
      <c r="AD141" s="179"/>
    </row>
    <row xmlns:x14ac="http://schemas.microsoft.com/office/spreadsheetml/2009/9/ac" r="142" s="176" customFormat="true" ht="12" x14ac:dyDescent="0.2">
      <c r="A142" s="179" t="s">
        <v>203</v>
      </c>
      <c r="B142" s="9">
        <v>2004</v>
      </c>
      <c r="C142" s="179" t="s">
        <v>17</v>
      </c>
      <c r="D142" s="9">
        <v>1627289</v>
      </c>
      <c r="E142" s="9"/>
      <c r="F142" s="9"/>
      <c r="G142" s="9"/>
      <c r="H142" s="9"/>
      <c r="I142" s="9"/>
      <c r="J142" s="9">
        <v>100</v>
      </c>
      <c r="K142" s="9"/>
      <c r="L142" s="9"/>
      <c r="M142" s="9"/>
      <c r="N142" s="9"/>
      <c r="O142" s="9"/>
      <c r="P142" s="9">
        <v>100</v>
      </c>
      <c r="Q142" s="9"/>
      <c r="R142" s="9"/>
      <c r="S142" s="9"/>
      <c r="T142" s="9"/>
      <c r="U142" s="9"/>
      <c r="V142" s="9">
        <v>100</v>
      </c>
      <c r="W142" s="179"/>
      <c r="X142" s="179"/>
      <c r="Y142" s="179"/>
      <c r="Z142" s="179"/>
      <c r="AA142" s="179"/>
      <c r="AB142" s="179"/>
      <c r="AC142" s="179"/>
      <c r="AD142" s="179"/>
    </row>
    <row xmlns:x14ac="http://schemas.microsoft.com/office/spreadsheetml/2009/9/ac" r="143" s="176" customFormat="true" ht="12" x14ac:dyDescent="0.2">
      <c r="A143" s="179" t="s">
        <v>203</v>
      </c>
      <c r="B143" s="9">
        <v>2005</v>
      </c>
      <c r="C143" s="179" t="s">
        <v>17</v>
      </c>
      <c r="D143" s="9">
        <v>1602970</v>
      </c>
      <c r="E143" s="9"/>
      <c r="F143" s="9"/>
      <c r="G143" s="9"/>
      <c r="H143" s="9"/>
      <c r="I143" s="9"/>
      <c r="J143" s="9">
        <v>100</v>
      </c>
      <c r="K143" s="9"/>
      <c r="L143" s="9"/>
      <c r="M143" s="9"/>
      <c r="N143" s="9"/>
      <c r="O143" s="9"/>
      <c r="P143" s="9">
        <v>100</v>
      </c>
      <c r="Q143" s="9"/>
      <c r="R143" s="9"/>
      <c r="S143" s="9"/>
      <c r="T143" s="9"/>
      <c r="U143" s="9"/>
      <c r="V143" s="9">
        <v>100</v>
      </c>
      <c r="W143" s="179"/>
      <c r="X143" s="179"/>
      <c r="Y143" s="179"/>
      <c r="Z143" s="179"/>
      <c r="AA143" s="179"/>
      <c r="AB143" s="179"/>
      <c r="AC143" s="179"/>
      <c r="AD143" s="179"/>
    </row>
    <row xmlns:x14ac="http://schemas.microsoft.com/office/spreadsheetml/2009/9/ac" r="144" s="176" customFormat="true" ht="12" x14ac:dyDescent="0.2">
      <c r="A144" s="179" t="s">
        <v>203</v>
      </c>
      <c r="B144" s="9">
        <v>2006</v>
      </c>
      <c r="C144" s="179" t="s">
        <v>17</v>
      </c>
      <c r="D144" s="9">
        <v>1579244</v>
      </c>
      <c r="E144" s="9"/>
      <c r="F144" s="9"/>
      <c r="G144" s="9"/>
      <c r="H144" s="9"/>
      <c r="I144" s="9"/>
      <c r="J144" s="9">
        <v>100</v>
      </c>
      <c r="K144" s="9"/>
      <c r="L144" s="9"/>
      <c r="M144" s="9"/>
      <c r="N144" s="9"/>
      <c r="O144" s="9"/>
      <c r="P144" s="9">
        <v>100</v>
      </c>
      <c r="Q144" s="9"/>
      <c r="R144" s="9"/>
      <c r="S144" s="9"/>
      <c r="T144" s="9"/>
      <c r="U144" s="9"/>
      <c r="V144" s="9">
        <v>100</v>
      </c>
      <c r="W144" s="179"/>
      <c r="X144" s="179"/>
      <c r="Y144" s="179"/>
      <c r="Z144" s="179"/>
      <c r="AA144" s="179"/>
      <c r="AB144" s="179"/>
      <c r="AC144" s="179"/>
      <c r="AD144" s="179"/>
    </row>
    <row xmlns:x14ac="http://schemas.microsoft.com/office/spreadsheetml/2009/9/ac" r="145" s="176" customFormat="true" ht="12" x14ac:dyDescent="0.2">
      <c r="A145" s="179" t="s">
        <v>203</v>
      </c>
      <c r="B145" s="9">
        <v>2007</v>
      </c>
      <c r="C145" s="179" t="s">
        <v>17</v>
      </c>
      <c r="D145" s="9">
        <v>1553928</v>
      </c>
      <c r="E145" s="9"/>
      <c r="F145" s="9"/>
      <c r="G145" s="9"/>
      <c r="H145" s="9"/>
      <c r="I145" s="9"/>
      <c r="J145" s="9">
        <v>100</v>
      </c>
      <c r="K145" s="9"/>
      <c r="L145" s="9"/>
      <c r="M145" s="9"/>
      <c r="N145" s="9"/>
      <c r="O145" s="9"/>
      <c r="P145" s="9">
        <v>100</v>
      </c>
      <c r="Q145" s="9"/>
      <c r="R145" s="9"/>
      <c r="S145" s="9"/>
      <c r="T145" s="9"/>
      <c r="U145" s="9"/>
      <c r="V145" s="9">
        <v>100</v>
      </c>
      <c r="W145" s="179"/>
      <c r="X145" s="179"/>
      <c r="Y145" s="179"/>
      <c r="Z145" s="179"/>
      <c r="AA145" s="179"/>
      <c r="AB145" s="179"/>
      <c r="AC145" s="179"/>
      <c r="AD145" s="179"/>
    </row>
    <row xmlns:x14ac="http://schemas.microsoft.com/office/spreadsheetml/2009/9/ac" r="146" s="176" customFormat="true" ht="12" x14ac:dyDescent="0.2">
      <c r="A146" s="179" t="s">
        <v>203</v>
      </c>
      <c r="B146" s="9">
        <v>2008</v>
      </c>
      <c r="C146" s="179" t="s">
        <v>17</v>
      </c>
      <c r="D146" s="9">
        <v>1523137</v>
      </c>
      <c r="E146" s="9"/>
      <c r="F146" s="9"/>
      <c r="G146" s="9"/>
      <c r="H146" s="9"/>
      <c r="I146" s="9"/>
      <c r="J146" s="9">
        <v>100</v>
      </c>
      <c r="K146" s="9"/>
      <c r="L146" s="9"/>
      <c r="M146" s="9"/>
      <c r="N146" s="9"/>
      <c r="O146" s="9"/>
      <c r="P146" s="9">
        <v>100</v>
      </c>
      <c r="Q146" s="9"/>
      <c r="R146" s="9"/>
      <c r="S146" s="9"/>
      <c r="T146" s="9"/>
      <c r="U146" s="9"/>
      <c r="V146" s="9">
        <v>100</v>
      </c>
      <c r="W146" s="179"/>
      <c r="X146" s="179"/>
      <c r="Y146" s="179"/>
      <c r="Z146" s="179"/>
      <c r="AA146" s="179"/>
      <c r="AB146" s="179"/>
      <c r="AC146" s="179"/>
      <c r="AD146" s="179"/>
    </row>
    <row xmlns:x14ac="http://schemas.microsoft.com/office/spreadsheetml/2009/9/ac" r="147" s="176" customFormat="true" ht="12" x14ac:dyDescent="0.2">
      <c r="A147" s="179" t="s">
        <v>203</v>
      </c>
      <c r="B147" s="9">
        <v>2009</v>
      </c>
      <c r="C147" s="179" t="s">
        <v>17</v>
      </c>
      <c r="D147" s="9">
        <v>1500976</v>
      </c>
      <c r="E147" s="9"/>
      <c r="F147" s="9"/>
      <c r="G147" s="9"/>
      <c r="H147" s="9"/>
      <c r="I147" s="9"/>
      <c r="J147" s="9">
        <v>100</v>
      </c>
      <c r="K147" s="9"/>
      <c r="L147" s="9"/>
      <c r="M147" s="9"/>
      <c r="N147" s="9"/>
      <c r="O147" s="9"/>
      <c r="P147" s="9">
        <v>100</v>
      </c>
      <c r="Q147" s="9"/>
      <c r="R147" s="9"/>
      <c r="S147" s="9"/>
      <c r="T147" s="9"/>
      <c r="U147" s="9"/>
      <c r="V147" s="9">
        <v>100</v>
      </c>
      <c r="W147" s="179"/>
      <c r="X147" s="179"/>
      <c r="Y147" s="179"/>
      <c r="Z147" s="179"/>
      <c r="AA147" s="179"/>
      <c r="AB147" s="179"/>
      <c r="AC147" s="179"/>
      <c r="AD147" s="179"/>
    </row>
    <row xmlns:x14ac="http://schemas.microsoft.com/office/spreadsheetml/2009/9/ac" r="148" s="176" customFormat="true" ht="12" x14ac:dyDescent="0.2">
      <c r="A148" s="179" t="s">
        <v>203</v>
      </c>
      <c r="B148" s="9">
        <v>2010</v>
      </c>
      <c r="C148" s="179" t="s">
        <v>17</v>
      </c>
      <c r="D148" s="9">
        <v>1473239</v>
      </c>
      <c r="E148" s="9"/>
      <c r="F148" s="9"/>
      <c r="G148" s="9"/>
      <c r="H148" s="9"/>
      <c r="I148" s="9"/>
      <c r="J148" s="9">
        <v>100</v>
      </c>
      <c r="K148" s="9"/>
      <c r="L148" s="9"/>
      <c r="M148" s="9"/>
      <c r="N148" s="9"/>
      <c r="O148" s="9"/>
      <c r="P148" s="9">
        <v>100</v>
      </c>
      <c r="Q148" s="9"/>
      <c r="R148" s="9"/>
      <c r="S148" s="9"/>
      <c r="T148" s="9"/>
      <c r="U148" s="9"/>
      <c r="V148" s="9">
        <v>100</v>
      </c>
      <c r="W148" s="179"/>
      <c r="X148" s="179"/>
      <c r="Y148" s="179"/>
      <c r="Z148" s="179"/>
      <c r="AA148" s="179"/>
      <c r="AB148" s="179"/>
      <c r="AC148" s="179"/>
      <c r="AD148" s="179"/>
    </row>
    <row xmlns:x14ac="http://schemas.microsoft.com/office/spreadsheetml/2009/9/ac" r="149" s="176" customFormat="true" ht="12" x14ac:dyDescent="0.2">
      <c r="A149" s="179" t="s">
        <v>203</v>
      </c>
      <c r="B149" s="9">
        <v>2011</v>
      </c>
      <c r="C149" s="179" t="s">
        <v>17</v>
      </c>
      <c r="D149" s="9">
        <v>1444124</v>
      </c>
      <c r="E149" s="9"/>
      <c r="F149" s="9"/>
      <c r="G149" s="9"/>
      <c r="H149" s="9"/>
      <c r="I149" s="9"/>
      <c r="J149" s="9">
        <v>100</v>
      </c>
      <c r="K149" s="9"/>
      <c r="L149" s="9"/>
      <c r="M149" s="9"/>
      <c r="N149" s="9"/>
      <c r="O149" s="9"/>
      <c r="P149" s="9">
        <v>100</v>
      </c>
      <c r="Q149" s="9"/>
      <c r="R149" s="9"/>
      <c r="S149" s="9"/>
      <c r="T149" s="9"/>
      <c r="U149" s="9"/>
      <c r="V149" s="9">
        <v>100</v>
      </c>
      <c r="W149" s="179"/>
      <c r="X149" s="179"/>
      <c r="Y149" s="179"/>
      <c r="Z149" s="179"/>
      <c r="AA149" s="179"/>
      <c r="AB149" s="179"/>
      <c r="AC149" s="179"/>
      <c r="AD149" s="179"/>
    </row>
    <row xmlns:x14ac="http://schemas.microsoft.com/office/spreadsheetml/2009/9/ac" r="150" s="176" customFormat="true" ht="12" x14ac:dyDescent="0.2">
      <c r="A150" s="179" t="s">
        <v>203</v>
      </c>
      <c r="B150" s="9">
        <v>2012</v>
      </c>
      <c r="C150" s="179" t="s">
        <v>17</v>
      </c>
      <c r="D150" s="9">
        <v>1421351</v>
      </c>
      <c r="E150" s="9"/>
      <c r="F150" s="9"/>
      <c r="G150" s="9"/>
      <c r="H150" s="9"/>
      <c r="I150" s="9"/>
      <c r="J150" s="9">
        <v>100</v>
      </c>
      <c r="K150" s="9"/>
      <c r="L150" s="9"/>
      <c r="M150" s="9"/>
      <c r="N150" s="9"/>
      <c r="O150" s="9"/>
      <c r="P150" s="9">
        <v>100</v>
      </c>
      <c r="Q150" s="9"/>
      <c r="R150" s="9"/>
      <c r="S150" s="9"/>
      <c r="T150" s="9"/>
      <c r="U150" s="9"/>
      <c r="V150" s="9">
        <v>100</v>
      </c>
      <c r="W150" s="179"/>
      <c r="X150" s="179"/>
      <c r="Y150" s="179"/>
      <c r="Z150" s="179"/>
      <c r="AA150" s="179"/>
      <c r="AB150" s="179"/>
      <c r="AC150" s="179"/>
      <c r="AD150" s="179"/>
    </row>
    <row xmlns:x14ac="http://schemas.microsoft.com/office/spreadsheetml/2009/9/ac" r="151" s="176" customFormat="true" ht="12" x14ac:dyDescent="0.2">
      <c r="A151" s="179" t="s">
        <v>203</v>
      </c>
      <c r="B151" s="9">
        <v>2013</v>
      </c>
      <c r="C151" s="179" t="s">
        <v>17</v>
      </c>
      <c r="D151" s="9">
        <v>1391332</v>
      </c>
      <c r="E151" s="9"/>
      <c r="F151" s="9"/>
      <c r="G151" s="9"/>
      <c r="H151" s="9"/>
      <c r="I151" s="9"/>
      <c r="J151" s="9">
        <v>100</v>
      </c>
      <c r="K151" s="9"/>
      <c r="L151" s="9"/>
      <c r="M151" s="9"/>
      <c r="N151" s="9"/>
      <c r="O151" s="9"/>
      <c r="P151" s="9">
        <v>100</v>
      </c>
      <c r="Q151" s="9"/>
      <c r="R151" s="9"/>
      <c r="S151" s="9"/>
      <c r="T151" s="9"/>
      <c r="U151" s="9"/>
      <c r="V151" s="9">
        <v>100</v>
      </c>
      <c r="W151" s="179"/>
      <c r="X151" s="179"/>
      <c r="Y151" s="179"/>
      <c r="Z151" s="179"/>
      <c r="AA151" s="179"/>
      <c r="AB151" s="179"/>
      <c r="AC151" s="179"/>
      <c r="AD151" s="179"/>
    </row>
    <row xmlns:x14ac="http://schemas.microsoft.com/office/spreadsheetml/2009/9/ac" r="152" s="176" customFormat="true" ht="12" x14ac:dyDescent="0.2">
      <c r="A152" s="179" t="s">
        <v>203</v>
      </c>
      <c r="B152" s="9">
        <v>2014</v>
      </c>
      <c r="C152" s="179" t="s">
        <v>17</v>
      </c>
      <c r="D152" s="9">
        <v>1722630</v>
      </c>
      <c r="E152" s="9"/>
      <c r="F152" s="9"/>
      <c r="G152" s="9"/>
      <c r="H152" s="9"/>
      <c r="I152" s="9"/>
      <c r="J152" s="9">
        <v>100</v>
      </c>
      <c r="K152" s="9"/>
      <c r="L152" s="9"/>
      <c r="M152" s="9"/>
      <c r="N152" s="9"/>
      <c r="O152" s="9"/>
      <c r="P152" s="9">
        <v>100</v>
      </c>
      <c r="Q152" s="9"/>
      <c r="R152" s="9"/>
      <c r="S152" s="9"/>
      <c r="T152" s="9"/>
      <c r="U152" s="9"/>
      <c r="V152" s="9">
        <v>100</v>
      </c>
      <c r="W152" s="179"/>
      <c r="X152" s="179"/>
      <c r="Y152" s="179"/>
      <c r="Z152" s="179"/>
      <c r="AA152" s="179"/>
      <c r="AB152" s="179"/>
      <c r="AC152" s="179"/>
      <c r="AD152" s="179"/>
    </row>
    <row xmlns:x14ac="http://schemas.microsoft.com/office/spreadsheetml/2009/9/ac" r="153" s="176" customFormat="true" ht="12" x14ac:dyDescent="0.2">
      <c r="A153" s="179" t="s">
        <v>203</v>
      </c>
      <c r="B153" s="9">
        <v>2015</v>
      </c>
      <c r="C153" s="179" t="s">
        <v>17</v>
      </c>
      <c r="D153" s="9">
        <v>1693296</v>
      </c>
      <c r="E153" s="9"/>
      <c r="F153" s="9"/>
      <c r="G153" s="9"/>
      <c r="H153" s="9"/>
      <c r="I153" s="9"/>
      <c r="J153" s="9">
        <v>100</v>
      </c>
      <c r="K153" s="9"/>
      <c r="L153" s="9"/>
      <c r="M153" s="9"/>
      <c r="N153" s="9"/>
      <c r="O153" s="9"/>
      <c r="P153" s="9">
        <v>100</v>
      </c>
      <c r="Q153" s="9"/>
      <c r="R153" s="9"/>
      <c r="S153" s="9"/>
      <c r="T153" s="9"/>
      <c r="U153" s="9"/>
      <c r="V153" s="9">
        <v>100</v>
      </c>
      <c r="W153" s="179"/>
      <c r="X153" s="179"/>
      <c r="Y153" s="179"/>
      <c r="Z153" s="179"/>
      <c r="AA153" s="179"/>
      <c r="AB153" s="179"/>
      <c r="AC153" s="179"/>
      <c r="AD153" s="179"/>
    </row>
    <row xmlns:x14ac="http://schemas.microsoft.com/office/spreadsheetml/2009/9/ac" r="154" s="176" customFormat="true" ht="12" x14ac:dyDescent="0.2">
      <c r="A154" s="179" t="s">
        <v>203</v>
      </c>
      <c r="B154" s="9">
        <v>2016</v>
      </c>
      <c r="C154" s="179" t="s">
        <v>17</v>
      </c>
      <c r="D154" s="9">
        <v>1673844</v>
      </c>
      <c r="E154" s="9"/>
      <c r="F154" s="9"/>
      <c r="G154" s="9"/>
      <c r="H154" s="9"/>
      <c r="I154" s="9"/>
      <c r="J154" s="9">
        <v>100</v>
      </c>
      <c r="K154" s="9"/>
      <c r="L154" s="9"/>
      <c r="M154" s="9"/>
      <c r="N154" s="9"/>
      <c r="O154" s="9"/>
      <c r="P154" s="9">
        <v>100</v>
      </c>
      <c r="Q154" s="9"/>
      <c r="R154" s="9"/>
      <c r="S154" s="9"/>
      <c r="T154" s="9"/>
      <c r="U154" s="9"/>
      <c r="V154" s="9">
        <v>100</v>
      </c>
      <c r="W154" s="179"/>
      <c r="X154" s="179"/>
      <c r="Y154" s="179"/>
      <c r="Z154" s="179"/>
      <c r="AA154" s="179"/>
      <c r="AB154" s="179"/>
      <c r="AC154" s="179"/>
      <c r="AD154" s="179"/>
    </row>
    <row xmlns:x14ac="http://schemas.microsoft.com/office/spreadsheetml/2009/9/ac" r="155" s="176" customFormat="true" ht="12" x14ac:dyDescent="0.2">
      <c r="A155" s="179" t="s">
        <v>203</v>
      </c>
      <c r="B155" s="9">
        <v>2017</v>
      </c>
      <c r="C155" s="179" t="s">
        <v>17</v>
      </c>
      <c r="D155" s="9">
        <v>1652665</v>
      </c>
      <c r="E155" s="9"/>
      <c r="F155" s="9"/>
      <c r="G155" s="9"/>
      <c r="H155" s="9"/>
      <c r="I155" s="9"/>
      <c r="J155" s="9">
        <v>100</v>
      </c>
      <c r="K155" s="9"/>
      <c r="L155" s="9"/>
      <c r="M155" s="9"/>
      <c r="N155" s="9"/>
      <c r="O155" s="9"/>
      <c r="P155" s="9">
        <v>100</v>
      </c>
      <c r="Q155" s="9"/>
      <c r="R155" s="9"/>
      <c r="S155" s="9"/>
      <c r="T155" s="9"/>
      <c r="U155" s="9"/>
      <c r="V155" s="9">
        <v>100</v>
      </c>
      <c r="W155" s="179"/>
      <c r="X155" s="179"/>
      <c r="Y155" s="179"/>
      <c r="Z155" s="179"/>
      <c r="AA155" s="179"/>
      <c r="AB155" s="179"/>
      <c r="AC155" s="179"/>
      <c r="AD155" s="179"/>
    </row>
    <row xmlns:x14ac="http://schemas.microsoft.com/office/spreadsheetml/2009/9/ac" r="156" s="176" customFormat="true" ht="12" x14ac:dyDescent="0.2">
      <c r="A156" s="179" t="s">
        <v>203</v>
      </c>
      <c r="B156" s="9">
        <v>2018</v>
      </c>
      <c r="C156" s="179" t="s">
        <v>17</v>
      </c>
      <c r="D156" s="9">
        <v>1618602</v>
      </c>
      <c r="E156" s="9"/>
      <c r="F156" s="9"/>
      <c r="G156" s="9"/>
      <c r="H156" s="9"/>
      <c r="I156" s="9"/>
      <c r="J156" s="9">
        <v>100</v>
      </c>
      <c r="K156" s="9"/>
      <c r="L156" s="9"/>
      <c r="M156" s="9"/>
      <c r="N156" s="9"/>
      <c r="O156" s="9"/>
      <c r="P156" s="9">
        <v>100</v>
      </c>
      <c r="Q156" s="9"/>
      <c r="R156" s="9"/>
      <c r="S156" s="9"/>
      <c r="T156" s="9"/>
      <c r="U156" s="9"/>
      <c r="V156" s="9">
        <v>100</v>
      </c>
      <c r="W156" s="179"/>
      <c r="X156" s="179"/>
      <c r="Y156" s="179"/>
      <c r="Z156" s="179"/>
      <c r="AA156" s="179"/>
      <c r="AB156" s="179"/>
      <c r="AC156" s="179"/>
      <c r="AD156" s="179"/>
    </row>
    <row xmlns:x14ac="http://schemas.microsoft.com/office/spreadsheetml/2009/9/ac" r="157" s="176" customFormat="true" ht="12" x14ac:dyDescent="0.2">
      <c r="A157" s="179" t="s">
        <v>203</v>
      </c>
      <c r="B157" s="9">
        <v>2019</v>
      </c>
      <c r="C157" s="179" t="s">
        <v>17</v>
      </c>
      <c r="D157" s="9">
        <v>1592526</v>
      </c>
      <c r="E157" s="9"/>
      <c r="F157" s="9"/>
      <c r="G157" s="9"/>
      <c r="H157" s="9"/>
      <c r="I157" s="9"/>
      <c r="J157" s="9">
        <v>100</v>
      </c>
      <c r="K157" s="9"/>
      <c r="L157" s="9"/>
      <c r="M157" s="9"/>
      <c r="N157" s="9"/>
      <c r="O157" s="9"/>
      <c r="P157" s="9">
        <v>100</v>
      </c>
      <c r="Q157" s="9"/>
      <c r="R157" s="9"/>
      <c r="S157" s="9"/>
      <c r="T157" s="9"/>
      <c r="U157" s="9"/>
      <c r="V157" s="9">
        <v>100</v>
      </c>
      <c r="W157" s="179"/>
      <c r="X157" s="179"/>
      <c r="Y157" s="179"/>
      <c r="Z157" s="179"/>
      <c r="AA157" s="179"/>
      <c r="AB157" s="179"/>
      <c r="AC157" s="179"/>
      <c r="AD157" s="179"/>
    </row>
    <row xmlns:x14ac="http://schemas.microsoft.com/office/spreadsheetml/2009/9/ac" r="158" s="176" customFormat="true" ht="12" x14ac:dyDescent="0.2">
      <c r="A158" s="179" t="s">
        <v>203</v>
      </c>
      <c r="B158" s="9">
        <v>2020</v>
      </c>
      <c r="C158" s="179" t="s">
        <v>17</v>
      </c>
      <c r="D158" s="9">
        <v>1577618</v>
      </c>
      <c r="E158" s="9"/>
      <c r="F158" s="9"/>
      <c r="G158" s="9"/>
      <c r="H158" s="9"/>
      <c r="I158" s="9"/>
      <c r="J158" s="9">
        <v>100</v>
      </c>
      <c r="K158" s="9"/>
      <c r="L158" s="9"/>
      <c r="M158" s="9"/>
      <c r="N158" s="9"/>
      <c r="O158" s="9"/>
      <c r="P158" s="9">
        <v>100</v>
      </c>
      <c r="Q158" s="9"/>
      <c r="R158" s="9"/>
      <c r="S158" s="9"/>
      <c r="T158" s="9"/>
      <c r="U158" s="9"/>
      <c r="V158" s="9">
        <v>100</v>
      </c>
      <c r="W158" s="179"/>
      <c r="X158" s="179"/>
      <c r="Y158" s="179"/>
      <c r="Z158" s="179"/>
      <c r="AA158" s="179"/>
      <c r="AB158" s="179"/>
      <c r="AC158" s="179"/>
      <c r="AD158" s="179"/>
    </row>
    <row xmlns:x14ac="http://schemas.microsoft.com/office/spreadsheetml/2009/9/ac" r="159" s="176" customFormat="true" ht="12" x14ac:dyDescent="0.2">
      <c r="A159" s="179" t="s">
        <v>203</v>
      </c>
      <c r="B159" s="9">
        <v>2021</v>
      </c>
      <c r="C159" s="179" t="s">
        <v>17</v>
      </c>
      <c r="D159" s="9">
        <v>1568320</v>
      </c>
      <c r="E159" s="9"/>
      <c r="F159" s="9"/>
      <c r="G159" s="9"/>
      <c r="H159" s="9"/>
      <c r="I159" s="9"/>
      <c r="J159" s="9">
        <v>100</v>
      </c>
      <c r="K159" s="9"/>
      <c r="L159" s="9"/>
      <c r="M159" s="9"/>
      <c r="N159" s="9"/>
      <c r="O159" s="9"/>
      <c r="P159" s="9">
        <v>100</v>
      </c>
      <c r="Q159" s="9"/>
      <c r="R159" s="9"/>
      <c r="S159" s="9"/>
      <c r="T159" s="9"/>
      <c r="U159" s="9"/>
      <c r="V159" s="9">
        <v>100</v>
      </c>
      <c r="W159" s="179"/>
      <c r="X159" s="179"/>
      <c r="Y159" s="179"/>
      <c r="Z159" s="179"/>
      <c r="AA159" s="179"/>
      <c r="AB159" s="179"/>
      <c r="AC159" s="179"/>
      <c r="AD159" s="179"/>
    </row>
    <row xmlns:x14ac="http://schemas.microsoft.com/office/spreadsheetml/2009/9/ac" r="160" s="176" customFormat="true" ht="12" x14ac:dyDescent="0.2">
      <c r="A160" s="179" t="s">
        <v>203</v>
      </c>
      <c r="B160" s="9">
        <v>2022</v>
      </c>
      <c r="C160" s="179" t="s">
        <v>17</v>
      </c>
      <c r="D160" s="9">
        <v>1571720</v>
      </c>
      <c r="E160" s="9"/>
      <c r="F160" s="9"/>
      <c r="G160" s="9"/>
      <c r="H160" s="9"/>
      <c r="I160" s="9"/>
      <c r="J160" s="9">
        <v>100</v>
      </c>
      <c r="K160" s="9"/>
      <c r="L160" s="9"/>
      <c r="M160" s="9"/>
      <c r="N160" s="9"/>
      <c r="O160" s="9"/>
      <c r="P160" s="9">
        <v>100</v>
      </c>
      <c r="Q160" s="9"/>
      <c r="R160" s="9"/>
      <c r="S160" s="9"/>
      <c r="T160" s="9"/>
      <c r="U160" s="9"/>
      <c r="V160" s="9">
        <v>100</v>
      </c>
      <c r="W160" s="179"/>
      <c r="X160" s="179"/>
      <c r="Y160" s="179"/>
      <c r="Z160" s="179"/>
      <c r="AA160" s="179"/>
      <c r="AB160" s="179"/>
      <c r="AC160" s="179"/>
      <c r="AD160" s="179"/>
    </row>
    <row xmlns:x14ac="http://schemas.microsoft.com/office/spreadsheetml/2009/9/ac" r="161" s="176" customFormat="true" ht="12" x14ac:dyDescent="0.2">
      <c r="A161" s="179" t="s">
        <v>203</v>
      </c>
      <c r="B161" s="9">
        <v>2023</v>
      </c>
      <c r="C161" s="179" t="s">
        <v>17</v>
      </c>
      <c r="D161" s="9">
        <v>1601950</v>
      </c>
      <c r="E161" s="9"/>
      <c r="F161" s="9"/>
      <c r="G161" s="9"/>
      <c r="H161" s="9"/>
      <c r="I161" s="9"/>
      <c r="J161" s="9">
        <v>100</v>
      </c>
      <c r="K161" s="9"/>
      <c r="L161" s="9"/>
      <c r="M161" s="9"/>
      <c r="N161" s="9"/>
      <c r="O161" s="9"/>
      <c r="P161" s="9">
        <v>100</v>
      </c>
      <c r="Q161" s="9"/>
      <c r="R161" s="9"/>
      <c r="S161" s="9"/>
      <c r="T161" s="9"/>
      <c r="U161" s="9"/>
      <c r="V161" s="9">
        <v>100</v>
      </c>
      <c r="W161" s="179"/>
      <c r="X161" s="179"/>
      <c r="Y161" s="179"/>
      <c r="Z161" s="179"/>
      <c r="AA161" s="179"/>
      <c r="AB161" s="179"/>
      <c r="AC161" s="179"/>
      <c r="AD161" s="179"/>
    </row>
    <row xmlns:x14ac="http://schemas.microsoft.com/office/spreadsheetml/2009/9/ac" r="162" s="176" customFormat="true" ht="12" x14ac:dyDescent="0.2">
      <c r="A162" s="179" t="s">
        <v>203</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203</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203</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203</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203</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203</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203</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203</v>
      </c>
      <c r="B169" s="9">
        <v>2000</v>
      </c>
      <c r="C169" s="180" t="s">
        <v>18</v>
      </c>
      <c r="D169" s="9">
        <v>2257817</v>
      </c>
      <c r="E169" s="9"/>
      <c r="F169" s="9"/>
      <c r="G169" s="9"/>
      <c r="H169" s="9"/>
      <c r="I169" s="9"/>
      <c r="J169" s="9">
        <v>100</v>
      </c>
      <c r="K169" s="9"/>
      <c r="L169" s="9"/>
      <c r="M169" s="9"/>
      <c r="N169" s="9"/>
      <c r="O169" s="9"/>
      <c r="P169" s="9">
        <v>100</v>
      </c>
      <c r="Q169" s="9"/>
      <c r="R169" s="9"/>
      <c r="S169" s="9"/>
      <c r="T169" s="9"/>
      <c r="U169" s="9"/>
      <c r="V169" s="9">
        <v>100</v>
      </c>
      <c r="W169" s="180"/>
      <c r="X169" s="180"/>
      <c r="Y169" s="180"/>
      <c r="Z169" s="180"/>
      <c r="AA169" s="180"/>
      <c r="AB169" s="180"/>
    </row>
    <row xmlns:x14ac="http://schemas.microsoft.com/office/spreadsheetml/2009/9/ac" r="170" ht="15.75" x14ac:dyDescent="0.25">
      <c r="A170" s="180" t="s">
        <v>203</v>
      </c>
      <c r="B170" s="9">
        <v>2001</v>
      </c>
      <c r="C170" s="180" t="s">
        <v>18</v>
      </c>
      <c r="D170" s="9">
        <v>2278010</v>
      </c>
      <c r="E170" s="9"/>
      <c r="F170" s="9"/>
      <c r="G170" s="9"/>
      <c r="H170" s="9"/>
      <c r="I170" s="9"/>
      <c r="J170" s="9">
        <v>100</v>
      </c>
      <c r="K170" s="9"/>
      <c r="L170" s="9"/>
      <c r="M170" s="9"/>
      <c r="N170" s="9"/>
      <c r="O170" s="9"/>
      <c r="P170" s="9">
        <v>100</v>
      </c>
      <c r="Q170" s="9"/>
      <c r="R170" s="9"/>
      <c r="S170" s="9"/>
      <c r="T170" s="9"/>
      <c r="U170" s="9"/>
      <c r="V170" s="9">
        <v>100</v>
      </c>
      <c r="W170" s="180"/>
      <c r="X170" s="180"/>
      <c r="Y170" s="180"/>
      <c r="Z170" s="180"/>
      <c r="AA170" s="180"/>
      <c r="AB170" s="180"/>
    </row>
    <row xmlns:x14ac="http://schemas.microsoft.com/office/spreadsheetml/2009/9/ac" r="171" ht="15.75" x14ac:dyDescent="0.25">
      <c r="A171" s="180" t="s">
        <v>203</v>
      </c>
      <c r="B171" s="9">
        <v>2002</v>
      </c>
      <c r="C171" s="180" t="s">
        <v>18</v>
      </c>
      <c r="D171" s="9">
        <v>2303856</v>
      </c>
      <c r="E171" s="9"/>
      <c r="F171" s="9"/>
      <c r="G171" s="9"/>
      <c r="H171" s="9"/>
      <c r="I171" s="9"/>
      <c r="J171" s="9">
        <v>100</v>
      </c>
      <c r="K171" s="9"/>
      <c r="L171" s="9"/>
      <c r="M171" s="9"/>
      <c r="N171" s="9"/>
      <c r="O171" s="9"/>
      <c r="P171" s="9">
        <v>100</v>
      </c>
      <c r="Q171" s="9"/>
      <c r="R171" s="9"/>
      <c r="S171" s="9"/>
      <c r="T171" s="9"/>
      <c r="U171" s="9"/>
      <c r="V171" s="9">
        <v>100</v>
      </c>
      <c r="W171" s="180"/>
      <c r="X171" s="180"/>
      <c r="Y171" s="180"/>
      <c r="Z171" s="180"/>
      <c r="AA171" s="180"/>
      <c r="AB171" s="180"/>
    </row>
    <row xmlns:x14ac="http://schemas.microsoft.com/office/spreadsheetml/2009/9/ac" r="172" ht="15.75" x14ac:dyDescent="0.25">
      <c r="A172" s="180" t="s">
        <v>203</v>
      </c>
      <c r="B172" s="9">
        <v>2003</v>
      </c>
      <c r="C172" s="180" t="s">
        <v>18</v>
      </c>
      <c r="D172" s="9">
        <v>2333119</v>
      </c>
      <c r="E172" s="9"/>
      <c r="F172" s="9"/>
      <c r="G172" s="9"/>
      <c r="H172" s="9"/>
      <c r="I172" s="9"/>
      <c r="J172" s="9">
        <v>100</v>
      </c>
      <c r="K172" s="9"/>
      <c r="L172" s="9"/>
      <c r="M172" s="9"/>
      <c r="N172" s="9"/>
      <c r="O172" s="9"/>
      <c r="P172" s="9">
        <v>100</v>
      </c>
      <c r="Q172" s="9"/>
      <c r="R172" s="9"/>
      <c r="S172" s="9"/>
      <c r="T172" s="9"/>
      <c r="U172" s="9"/>
      <c r="V172" s="9">
        <v>100</v>
      </c>
      <c r="W172" s="180"/>
      <c r="X172" s="180"/>
      <c r="Y172" s="180"/>
      <c r="Z172" s="180"/>
      <c r="AA172" s="180"/>
      <c r="AB172" s="180"/>
    </row>
    <row xmlns:x14ac="http://schemas.microsoft.com/office/spreadsheetml/2009/9/ac" r="173" ht="15.75" x14ac:dyDescent="0.25">
      <c r="A173" s="180" t="s">
        <v>203</v>
      </c>
      <c r="B173" s="9">
        <v>2004</v>
      </c>
      <c r="C173" s="180" t="s">
        <v>18</v>
      </c>
      <c r="D173" s="9">
        <v>2363718</v>
      </c>
      <c r="E173" s="9"/>
      <c r="F173" s="9"/>
      <c r="G173" s="9"/>
      <c r="H173" s="9"/>
      <c r="I173" s="9"/>
      <c r="J173" s="9">
        <v>100</v>
      </c>
      <c r="K173" s="9"/>
      <c r="L173" s="9"/>
      <c r="M173" s="9"/>
      <c r="N173" s="9"/>
      <c r="O173" s="9"/>
      <c r="P173" s="9">
        <v>100</v>
      </c>
      <c r="Q173" s="9"/>
      <c r="R173" s="9"/>
      <c r="S173" s="9"/>
      <c r="T173" s="9"/>
      <c r="U173" s="9"/>
      <c r="V173" s="9">
        <v>100</v>
      </c>
      <c r="W173" s="180"/>
      <c r="X173" s="180"/>
      <c r="Y173" s="180"/>
      <c r="Z173" s="180"/>
      <c r="AA173" s="180"/>
      <c r="AB173" s="180"/>
    </row>
    <row xmlns:x14ac="http://schemas.microsoft.com/office/spreadsheetml/2009/9/ac" r="174" ht="15.75" x14ac:dyDescent="0.25">
      <c r="A174" s="180" t="s">
        <v>203</v>
      </c>
      <c r="B174" s="9">
        <v>2005</v>
      </c>
      <c r="C174" s="180" t="s">
        <v>18</v>
      </c>
      <c r="D174" s="9">
        <v>2396367</v>
      </c>
      <c r="E174" s="9"/>
      <c r="F174" s="9"/>
      <c r="G174" s="9"/>
      <c r="H174" s="9"/>
      <c r="I174" s="9"/>
      <c r="J174" s="9">
        <v>100</v>
      </c>
      <c r="K174" s="9"/>
      <c r="L174" s="9"/>
      <c r="M174" s="9"/>
      <c r="N174" s="9"/>
      <c r="O174" s="9"/>
      <c r="P174" s="9">
        <v>100</v>
      </c>
      <c r="Q174" s="9"/>
      <c r="R174" s="9"/>
      <c r="S174" s="9"/>
      <c r="T174" s="9"/>
      <c r="U174" s="9"/>
      <c r="V174" s="9">
        <v>100</v>
      </c>
      <c r="W174" s="180"/>
      <c r="X174" s="180"/>
      <c r="Y174" s="180"/>
      <c r="Z174" s="180"/>
      <c r="AA174" s="180"/>
      <c r="AB174" s="180"/>
    </row>
    <row xmlns:x14ac="http://schemas.microsoft.com/office/spreadsheetml/2009/9/ac" r="175" ht="15.75" x14ac:dyDescent="0.25">
      <c r="A175" s="180" t="s">
        <v>203</v>
      </c>
      <c r="B175" s="9">
        <v>2006</v>
      </c>
      <c r="C175" s="180" t="s">
        <v>18</v>
      </c>
      <c r="D175" s="9">
        <v>2419325</v>
      </c>
      <c r="E175" s="9"/>
      <c r="F175" s="9"/>
      <c r="G175" s="9"/>
      <c r="H175" s="9"/>
      <c r="I175" s="9"/>
      <c r="J175" s="9">
        <v>100</v>
      </c>
      <c r="K175" s="9"/>
      <c r="L175" s="9"/>
      <c r="M175" s="9"/>
      <c r="N175" s="9"/>
      <c r="O175" s="9"/>
      <c r="P175" s="9">
        <v>100</v>
      </c>
      <c r="Q175" s="9"/>
      <c r="R175" s="9"/>
      <c r="S175" s="9"/>
      <c r="T175" s="9"/>
      <c r="U175" s="9"/>
      <c r="V175" s="9">
        <v>100</v>
      </c>
      <c r="W175" s="180"/>
      <c r="X175" s="180"/>
      <c r="Y175" s="180"/>
      <c r="Z175" s="180"/>
      <c r="AA175" s="180"/>
      <c r="AB175" s="180"/>
    </row>
    <row xmlns:x14ac="http://schemas.microsoft.com/office/spreadsheetml/2009/9/ac" r="176" ht="15.75" x14ac:dyDescent="0.25">
      <c r="A176" s="180" t="s">
        <v>203</v>
      </c>
      <c r="B176" s="9">
        <v>2007</v>
      </c>
      <c r="C176" s="180" t="s">
        <v>18</v>
      </c>
      <c r="D176" s="9">
        <v>2436259</v>
      </c>
      <c r="E176" s="9"/>
      <c r="F176" s="9"/>
      <c r="G176" s="9"/>
      <c r="H176" s="9"/>
      <c r="I176" s="9"/>
      <c r="J176" s="9">
        <v>100</v>
      </c>
      <c r="K176" s="9"/>
      <c r="L176" s="9"/>
      <c r="M176" s="9"/>
      <c r="N176" s="9"/>
      <c r="O176" s="9"/>
      <c r="P176" s="9">
        <v>100</v>
      </c>
      <c r="Q176" s="9"/>
      <c r="R176" s="9"/>
      <c r="S176" s="9"/>
      <c r="T176" s="9"/>
      <c r="U176" s="9"/>
      <c r="V176" s="9">
        <v>100</v>
      </c>
      <c r="W176" s="180"/>
      <c r="X176" s="180"/>
      <c r="Y176" s="180"/>
      <c r="Z176" s="180"/>
      <c r="AA176" s="180"/>
      <c r="AB176" s="180"/>
    </row>
    <row xmlns:x14ac="http://schemas.microsoft.com/office/spreadsheetml/2009/9/ac" r="177" ht="15.75" x14ac:dyDescent="0.25">
      <c r="A177" s="180" t="s">
        <v>203</v>
      </c>
      <c r="B177" s="9">
        <v>2008</v>
      </c>
      <c r="C177" s="180" t="s">
        <v>18</v>
      </c>
      <c r="D177" s="9">
        <v>2438574</v>
      </c>
      <c r="E177" s="9"/>
      <c r="F177" s="9"/>
      <c r="G177" s="9"/>
      <c r="H177" s="9"/>
      <c r="I177" s="9"/>
      <c r="J177" s="9">
        <v>100</v>
      </c>
      <c r="K177" s="9"/>
      <c r="L177" s="9"/>
      <c r="M177" s="9"/>
      <c r="N177" s="9"/>
      <c r="O177" s="9"/>
      <c r="P177" s="9">
        <v>100</v>
      </c>
      <c r="Q177" s="9"/>
      <c r="R177" s="9"/>
      <c r="S177" s="9"/>
      <c r="T177" s="9"/>
      <c r="U177" s="9"/>
      <c r="V177" s="9">
        <v>100</v>
      </c>
      <c r="W177" s="180"/>
      <c r="X177" s="180"/>
      <c r="Y177" s="180"/>
      <c r="Z177" s="180"/>
      <c r="AA177" s="180"/>
      <c r="AB177" s="180"/>
    </row>
    <row xmlns:x14ac="http://schemas.microsoft.com/office/spreadsheetml/2009/9/ac" r="178" ht="15.75" x14ac:dyDescent="0.25">
      <c r="A178" s="180" t="s">
        <v>203</v>
      </c>
      <c r="B178" s="9">
        <v>2009</v>
      </c>
      <c r="C178" s="180" t="s">
        <v>18</v>
      </c>
      <c r="D178" s="9">
        <v>2419996</v>
      </c>
      <c r="E178" s="9"/>
      <c r="F178" s="9"/>
      <c r="G178" s="9"/>
      <c r="H178" s="9"/>
      <c r="I178" s="9"/>
      <c r="J178" s="9">
        <v>100</v>
      </c>
      <c r="K178" s="9"/>
      <c r="L178" s="9"/>
      <c r="M178" s="9"/>
      <c r="N178" s="9"/>
      <c r="O178" s="9"/>
      <c r="P178" s="9">
        <v>100</v>
      </c>
      <c r="Q178" s="9"/>
      <c r="R178" s="9"/>
      <c r="S178" s="9"/>
      <c r="T178" s="9"/>
      <c r="U178" s="9"/>
      <c r="V178" s="9">
        <v>100</v>
      </c>
      <c r="W178" s="180"/>
      <c r="X178" s="180"/>
      <c r="Y178" s="180"/>
      <c r="Z178" s="180"/>
      <c r="AA178" s="180"/>
      <c r="AB178" s="180"/>
    </row>
    <row xmlns:x14ac="http://schemas.microsoft.com/office/spreadsheetml/2009/9/ac" r="179" ht="15.75" x14ac:dyDescent="0.25">
      <c r="A179" s="180" t="s">
        <v>203</v>
      </c>
      <c r="B179" s="9">
        <v>2010</v>
      </c>
      <c r="C179" s="180" t="s">
        <v>18</v>
      </c>
      <c r="D179" s="9">
        <v>2392781</v>
      </c>
      <c r="E179" s="9"/>
      <c r="F179" s="9"/>
      <c r="G179" s="9"/>
      <c r="H179" s="9"/>
      <c r="I179" s="9"/>
      <c r="J179" s="9">
        <v>100</v>
      </c>
      <c r="K179" s="9"/>
      <c r="L179" s="9"/>
      <c r="M179" s="9"/>
      <c r="N179" s="9"/>
      <c r="O179" s="9"/>
      <c r="P179" s="9">
        <v>100</v>
      </c>
      <c r="Q179" s="9"/>
      <c r="R179" s="9"/>
      <c r="S179" s="9"/>
      <c r="T179" s="9"/>
      <c r="U179" s="9"/>
      <c r="V179" s="9">
        <v>100</v>
      </c>
      <c r="W179" s="180"/>
      <c r="X179" s="180"/>
      <c r="Y179" s="180"/>
      <c r="Z179" s="180"/>
      <c r="AA179" s="180"/>
      <c r="AB179" s="180"/>
    </row>
    <row xmlns:x14ac="http://schemas.microsoft.com/office/spreadsheetml/2009/9/ac" r="180" ht="15.75" x14ac:dyDescent="0.25">
      <c r="A180" s="180" t="s">
        <v>203</v>
      </c>
      <c r="B180" s="9">
        <v>2011</v>
      </c>
      <c r="C180" s="180" t="s">
        <v>18</v>
      </c>
      <c r="D180" s="9">
        <v>2357845</v>
      </c>
      <c r="E180" s="9"/>
      <c r="F180" s="9"/>
      <c r="G180" s="9"/>
      <c r="H180" s="9"/>
      <c r="I180" s="9"/>
      <c r="J180" s="9">
        <v>100</v>
      </c>
      <c r="K180" s="9"/>
      <c r="L180" s="9"/>
      <c r="M180" s="9"/>
      <c r="N180" s="9"/>
      <c r="O180" s="9"/>
      <c r="P180" s="9">
        <v>100</v>
      </c>
      <c r="Q180" s="9"/>
      <c r="R180" s="9"/>
      <c r="S180" s="9"/>
      <c r="T180" s="9"/>
      <c r="U180" s="9"/>
      <c r="V180" s="9">
        <v>100</v>
      </c>
      <c r="W180" s="180"/>
      <c r="X180" s="180"/>
      <c r="Y180" s="180"/>
      <c r="Z180" s="180"/>
      <c r="AA180" s="180"/>
      <c r="AB180" s="180"/>
    </row>
    <row xmlns:x14ac="http://schemas.microsoft.com/office/spreadsheetml/2009/9/ac" r="181" ht="15.75" x14ac:dyDescent="0.25">
      <c r="A181" s="180" t="s">
        <v>203</v>
      </c>
      <c r="B181" s="9">
        <v>2012</v>
      </c>
      <c r="C181" s="180" t="s">
        <v>18</v>
      </c>
      <c r="D181" s="9">
        <v>2318947</v>
      </c>
      <c r="E181" s="9"/>
      <c r="F181" s="9"/>
      <c r="G181" s="9"/>
      <c r="H181" s="9"/>
      <c r="I181" s="9"/>
      <c r="J181" s="9">
        <v>100</v>
      </c>
      <c r="K181" s="9"/>
      <c r="L181" s="9"/>
      <c r="M181" s="9"/>
      <c r="N181" s="9"/>
      <c r="O181" s="9"/>
      <c r="P181" s="9">
        <v>100</v>
      </c>
      <c r="Q181" s="9"/>
      <c r="R181" s="9"/>
      <c r="S181" s="9"/>
      <c r="T181" s="9"/>
      <c r="U181" s="9"/>
      <c r="V181" s="9">
        <v>100</v>
      </c>
      <c r="W181" s="180"/>
      <c r="X181" s="180"/>
      <c r="Y181" s="180"/>
      <c r="Z181" s="180"/>
      <c r="AA181" s="180"/>
      <c r="AB181" s="180"/>
    </row>
    <row xmlns:x14ac="http://schemas.microsoft.com/office/spreadsheetml/2009/9/ac" r="182" ht="15.75" x14ac:dyDescent="0.25">
      <c r="A182" s="180" t="s">
        <v>203</v>
      </c>
      <c r="B182" s="9">
        <v>2013</v>
      </c>
      <c r="C182" s="180" t="s">
        <v>18</v>
      </c>
      <c r="D182" s="9">
        <v>2282840</v>
      </c>
      <c r="E182" s="9"/>
      <c r="F182" s="9"/>
      <c r="G182" s="9"/>
      <c r="H182" s="9"/>
      <c r="I182" s="9"/>
      <c r="J182" s="9">
        <v>100</v>
      </c>
      <c r="K182" s="9"/>
      <c r="L182" s="9"/>
      <c r="M182" s="9"/>
      <c r="N182" s="9"/>
      <c r="O182" s="9"/>
      <c r="P182" s="9">
        <v>100</v>
      </c>
      <c r="Q182" s="9"/>
      <c r="R182" s="9"/>
      <c r="S182" s="9"/>
      <c r="T182" s="9"/>
      <c r="U182" s="9"/>
      <c r="V182" s="9">
        <v>100</v>
      </c>
      <c r="W182" s="180"/>
      <c r="X182" s="180"/>
      <c r="Y182" s="180"/>
      <c r="Z182" s="180"/>
      <c r="AA182" s="180"/>
      <c r="AB182" s="180"/>
    </row>
    <row xmlns:x14ac="http://schemas.microsoft.com/office/spreadsheetml/2009/9/ac" r="183" ht="15.75" x14ac:dyDescent="0.25">
      <c r="A183" s="180" t="s">
        <v>203</v>
      </c>
      <c r="B183" s="9">
        <v>2014</v>
      </c>
      <c r="C183" s="180" t="s">
        <v>18</v>
      </c>
      <c r="D183" s="9">
        <v>2281196</v>
      </c>
      <c r="E183" s="9"/>
      <c r="F183" s="9"/>
      <c r="G183" s="9"/>
      <c r="H183" s="9"/>
      <c r="I183" s="9"/>
      <c r="J183" s="9">
        <v>100</v>
      </c>
      <c r="K183" s="9"/>
      <c r="L183" s="9"/>
      <c r="M183" s="9"/>
      <c r="N183" s="9"/>
      <c r="O183" s="9"/>
      <c r="P183" s="9">
        <v>100</v>
      </c>
      <c r="Q183" s="9"/>
      <c r="R183" s="9"/>
      <c r="S183" s="9"/>
      <c r="T183" s="9"/>
      <c r="U183" s="9"/>
      <c r="V183" s="9">
        <v>100</v>
      </c>
      <c r="W183" s="180"/>
      <c r="X183" s="180"/>
      <c r="Y183" s="180"/>
      <c r="Z183" s="180"/>
      <c r="AA183" s="180"/>
      <c r="AB183" s="180"/>
    </row>
    <row xmlns:x14ac="http://schemas.microsoft.com/office/spreadsheetml/2009/9/ac" r="184" ht="15.75" x14ac:dyDescent="0.25">
      <c r="A184" s="180" t="s">
        <v>203</v>
      </c>
      <c r="B184" s="9">
        <v>2015</v>
      </c>
      <c r="C184" s="180" t="s">
        <v>18</v>
      </c>
      <c r="D184" s="9">
        <v>2238883</v>
      </c>
      <c r="E184" s="9"/>
      <c r="F184" s="9"/>
      <c r="G184" s="9"/>
      <c r="H184" s="9"/>
      <c r="I184" s="9"/>
      <c r="J184" s="9">
        <v>100</v>
      </c>
      <c r="K184" s="9"/>
      <c r="L184" s="9"/>
      <c r="M184" s="9"/>
      <c r="N184" s="9"/>
      <c r="O184" s="9"/>
      <c r="P184" s="9">
        <v>100</v>
      </c>
      <c r="Q184" s="9"/>
      <c r="R184" s="9"/>
      <c r="S184" s="9"/>
      <c r="T184" s="9"/>
      <c r="U184" s="9"/>
      <c r="V184" s="9">
        <v>100</v>
      </c>
      <c r="W184" s="180"/>
      <c r="X184" s="180"/>
      <c r="Y184" s="180"/>
      <c r="Z184" s="180"/>
      <c r="AA184" s="180"/>
      <c r="AB184" s="180"/>
    </row>
    <row xmlns:x14ac="http://schemas.microsoft.com/office/spreadsheetml/2009/9/ac" r="185" ht="15.75" x14ac:dyDescent="0.25">
      <c r="A185" s="180" t="s">
        <v>203</v>
      </c>
      <c r="B185" s="9">
        <v>2016</v>
      </c>
      <c r="C185" s="180" t="s">
        <v>18</v>
      </c>
      <c r="D185" s="9">
        <v>2198845</v>
      </c>
      <c r="E185" s="9"/>
      <c r="F185" s="9"/>
      <c r="G185" s="9"/>
      <c r="H185" s="9"/>
      <c r="I185" s="9"/>
      <c r="J185" s="9">
        <v>100</v>
      </c>
      <c r="K185" s="9"/>
      <c r="L185" s="9"/>
      <c r="M185" s="9"/>
      <c r="N185" s="9"/>
      <c r="O185" s="9"/>
      <c r="P185" s="9">
        <v>100</v>
      </c>
      <c r="Q185" s="9"/>
      <c r="R185" s="9"/>
      <c r="S185" s="9"/>
      <c r="T185" s="9"/>
      <c r="U185" s="9"/>
      <c r="V185" s="9">
        <v>100</v>
      </c>
      <c r="W185" s="180"/>
      <c r="X185" s="180"/>
      <c r="Y185" s="180"/>
      <c r="Z185" s="180"/>
      <c r="AA185" s="180"/>
      <c r="AB185" s="180"/>
    </row>
    <row xmlns:x14ac="http://schemas.microsoft.com/office/spreadsheetml/2009/9/ac" r="186" ht="15.75" x14ac:dyDescent="0.25">
      <c r="A186" s="180" t="s">
        <v>203</v>
      </c>
      <c r="B186" s="9">
        <v>2017</v>
      </c>
      <c r="C186" s="180" t="s">
        <v>18</v>
      </c>
      <c r="D186" s="9">
        <v>2160468</v>
      </c>
      <c r="E186" s="9"/>
      <c r="F186" s="9"/>
      <c r="G186" s="9"/>
      <c r="H186" s="9"/>
      <c r="I186" s="9"/>
      <c r="J186" s="9">
        <v>100</v>
      </c>
      <c r="K186" s="9"/>
      <c r="L186" s="9"/>
      <c r="M186" s="9"/>
      <c r="N186" s="9"/>
      <c r="O186" s="9"/>
      <c r="P186" s="9">
        <v>100</v>
      </c>
      <c r="Q186" s="9"/>
      <c r="R186" s="9"/>
      <c r="S186" s="9"/>
      <c r="T186" s="9"/>
      <c r="U186" s="9"/>
      <c r="V186" s="9">
        <v>100</v>
      </c>
      <c r="W186" s="180"/>
      <c r="X186" s="180"/>
      <c r="Y186" s="180"/>
      <c r="Z186" s="180"/>
      <c r="AA186" s="180"/>
      <c r="AB186" s="180"/>
    </row>
    <row xmlns:x14ac="http://schemas.microsoft.com/office/spreadsheetml/2009/9/ac" r="187" ht="15.75" x14ac:dyDescent="0.25">
      <c r="A187" s="180" t="s">
        <v>203</v>
      </c>
      <c r="B187" s="9">
        <v>2018</v>
      </c>
      <c r="C187" s="180" t="s">
        <v>18</v>
      </c>
      <c r="D187" s="9">
        <v>2119138</v>
      </c>
      <c r="E187" s="9"/>
      <c r="F187" s="9"/>
      <c r="G187" s="9"/>
      <c r="H187" s="9"/>
      <c r="I187" s="9"/>
      <c r="J187" s="9">
        <v>100</v>
      </c>
      <c r="K187" s="9"/>
      <c r="L187" s="9"/>
      <c r="M187" s="9"/>
      <c r="N187" s="9"/>
      <c r="O187" s="9"/>
      <c r="P187" s="9">
        <v>100</v>
      </c>
      <c r="Q187" s="9"/>
      <c r="R187" s="9"/>
      <c r="S187" s="9"/>
      <c r="T187" s="9"/>
      <c r="U187" s="9"/>
      <c r="V187" s="9">
        <v>100</v>
      </c>
      <c r="W187" s="180"/>
      <c r="X187" s="180"/>
      <c r="Y187" s="180"/>
      <c r="Z187" s="180"/>
      <c r="AA187" s="180"/>
      <c r="AB187" s="180"/>
    </row>
    <row xmlns:x14ac="http://schemas.microsoft.com/office/spreadsheetml/2009/9/ac" r="188" ht="15.75" x14ac:dyDescent="0.25">
      <c r="A188" s="180" t="s">
        <v>203</v>
      </c>
      <c r="B188" s="9">
        <v>2019</v>
      </c>
      <c r="C188" s="180" t="s">
        <v>18</v>
      </c>
      <c r="D188" s="9">
        <v>2081128</v>
      </c>
      <c r="E188" s="9"/>
      <c r="F188" s="9"/>
      <c r="G188" s="9"/>
      <c r="H188" s="9"/>
      <c r="I188" s="9"/>
      <c r="J188" s="9">
        <v>100</v>
      </c>
      <c r="K188" s="9"/>
      <c r="L188" s="9"/>
      <c r="M188" s="9"/>
      <c r="N188" s="9"/>
      <c r="O188" s="9"/>
      <c r="P188" s="9">
        <v>100</v>
      </c>
      <c r="Q188" s="9"/>
      <c r="R188" s="9"/>
      <c r="S188" s="9"/>
      <c r="T188" s="9"/>
      <c r="U188" s="9"/>
      <c r="V188" s="9">
        <v>100</v>
      </c>
      <c r="W188" s="180"/>
      <c r="X188" s="180"/>
      <c r="Y188" s="180"/>
      <c r="Z188" s="180"/>
      <c r="AA188" s="180"/>
      <c r="AB188" s="180"/>
    </row>
    <row xmlns:x14ac="http://schemas.microsoft.com/office/spreadsheetml/2009/9/ac" r="189" ht="15.75" x14ac:dyDescent="0.25">
      <c r="A189" s="180" t="s">
        <v>203</v>
      </c>
      <c r="B189" s="9">
        <v>2020</v>
      </c>
      <c r="C189" s="180" t="s">
        <v>18</v>
      </c>
      <c r="D189" s="9">
        <v>2041775</v>
      </c>
      <c r="E189" s="9"/>
      <c r="F189" s="9"/>
      <c r="G189" s="9"/>
      <c r="H189" s="9"/>
      <c r="I189" s="9"/>
      <c r="J189" s="9">
        <v>100</v>
      </c>
      <c r="K189" s="9"/>
      <c r="L189" s="9"/>
      <c r="M189" s="9"/>
      <c r="N189" s="9"/>
      <c r="O189" s="9"/>
      <c r="P189" s="9">
        <v>100</v>
      </c>
      <c r="Q189" s="9"/>
      <c r="R189" s="9"/>
      <c r="S189" s="9"/>
      <c r="T189" s="9"/>
      <c r="U189" s="9"/>
      <c r="V189" s="9">
        <v>100</v>
      </c>
      <c r="W189" s="180"/>
      <c r="X189" s="180"/>
      <c r="Y189" s="180"/>
      <c r="Z189" s="180"/>
      <c r="AA189" s="180"/>
      <c r="AB189" s="180"/>
    </row>
    <row xmlns:x14ac="http://schemas.microsoft.com/office/spreadsheetml/2009/9/ac" r="190" ht="15.75" x14ac:dyDescent="0.25">
      <c r="A190" s="180" t="s">
        <v>203</v>
      </c>
      <c r="B190" s="9">
        <v>2021</v>
      </c>
      <c r="C190" s="180" t="s">
        <v>18</v>
      </c>
      <c r="D190" s="9">
        <v>2014487</v>
      </c>
      <c r="E190" s="9"/>
      <c r="F190" s="9"/>
      <c r="G190" s="9"/>
      <c r="H190" s="9"/>
      <c r="I190" s="9"/>
      <c r="J190" s="9">
        <v>100</v>
      </c>
      <c r="K190" s="9"/>
      <c r="L190" s="9"/>
      <c r="M190" s="9"/>
      <c r="N190" s="9"/>
      <c r="O190" s="9"/>
      <c r="P190" s="9">
        <v>100</v>
      </c>
      <c r="Q190" s="9"/>
      <c r="R190" s="9"/>
      <c r="S190" s="9"/>
      <c r="T190" s="9"/>
      <c r="U190" s="9"/>
      <c r="V190" s="9">
        <v>100</v>
      </c>
      <c r="W190" s="180"/>
      <c r="X190" s="180"/>
      <c r="Y190" s="180"/>
      <c r="Z190" s="180"/>
      <c r="AA190" s="180"/>
      <c r="AB190" s="180"/>
    </row>
    <row xmlns:x14ac="http://schemas.microsoft.com/office/spreadsheetml/2009/9/ac" r="191" ht="15.75" x14ac:dyDescent="0.25">
      <c r="A191" s="180" t="s">
        <v>203</v>
      </c>
      <c r="B191" s="9">
        <v>2022</v>
      </c>
      <c r="C191" s="180" t="s">
        <v>18</v>
      </c>
      <c r="D191" s="9">
        <v>1990862</v>
      </c>
      <c r="E191" s="9"/>
      <c r="F191" s="9"/>
      <c r="G191" s="9"/>
      <c r="H191" s="9"/>
      <c r="I191" s="9"/>
      <c r="J191" s="9">
        <v>100</v>
      </c>
      <c r="K191" s="9"/>
      <c r="L191" s="9"/>
      <c r="M191" s="9"/>
      <c r="N191" s="9"/>
      <c r="O191" s="9"/>
      <c r="P191" s="9">
        <v>100</v>
      </c>
      <c r="Q191" s="9"/>
      <c r="R191" s="9"/>
      <c r="S191" s="9"/>
      <c r="T191" s="9"/>
      <c r="U191" s="9"/>
      <c r="V191" s="9">
        <v>100</v>
      </c>
      <c r="W191" s="180"/>
      <c r="X191" s="180"/>
      <c r="Y191" s="180"/>
      <c r="Z191" s="180"/>
      <c r="AA191" s="180"/>
      <c r="AB191" s="180"/>
    </row>
    <row xmlns:x14ac="http://schemas.microsoft.com/office/spreadsheetml/2009/9/ac" r="192" ht="15.75" x14ac:dyDescent="0.25">
      <c r="A192" s="180" t="s">
        <v>203</v>
      </c>
      <c r="B192" s="9">
        <v>2023</v>
      </c>
      <c r="C192" s="180" t="s">
        <v>18</v>
      </c>
      <c r="D192" s="9">
        <v>1947465</v>
      </c>
      <c r="E192" s="9"/>
      <c r="F192" s="9"/>
      <c r="G192" s="9"/>
      <c r="H192" s="9"/>
      <c r="I192" s="9"/>
      <c r="J192" s="9">
        <v>100</v>
      </c>
      <c r="K192" s="9"/>
      <c r="L192" s="9"/>
      <c r="M192" s="9"/>
      <c r="N192" s="9"/>
      <c r="O192" s="9"/>
      <c r="P192" s="9">
        <v>100</v>
      </c>
      <c r="Q192" s="9"/>
      <c r="R192" s="9"/>
      <c r="S192" s="9"/>
      <c r="T192" s="9"/>
      <c r="U192" s="9"/>
      <c r="V192" s="9">
        <v>100</v>
      </c>
      <c r="W192" s="180"/>
      <c r="X192" s="180"/>
      <c r="Y192" s="180"/>
      <c r="Z192" s="180"/>
      <c r="AA192" s="180"/>
      <c r="AB192" s="180"/>
    </row>
    <row xmlns:x14ac="http://schemas.microsoft.com/office/spreadsheetml/2009/9/ac" r="193" ht="15.75" x14ac:dyDescent="0.25">
      <c r="A193" s="180" t="s">
        <v>203</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203</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203</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203</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203</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203</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203</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7605C-03FF-45B5-9A96-86C1A98D612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6" t="s">
        <v>234</v>
      </c>
      <c r="B1" s="547"/>
      <c r="C1" s="547"/>
      <c r="D1" s="547"/>
      <c r="E1" s="548" t="s">
        <v>52</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175</v>
      </c>
      <c r="E3" s="200" t="s">
        <v>25</v>
      </c>
      <c r="F3" s="201" t="s">
        <v>19</v>
      </c>
      <c r="G3" s="225" t="s">
        <v>161</v>
      </c>
      <c r="H3" s="202" t="s">
        <v>170</v>
      </c>
      <c r="I3" s="226" t="s">
        <v>36</v>
      </c>
      <c r="J3" s="203" t="s">
        <v>25</v>
      </c>
      <c r="K3" s="204" t="s">
        <v>19</v>
      </c>
      <c r="L3" s="227" t="s">
        <v>162</v>
      </c>
      <c r="M3" s="202" t="s">
        <v>170</v>
      </c>
      <c r="N3" s="228" t="s">
        <v>36</v>
      </c>
      <c r="O3" s="200" t="s">
        <v>25</v>
      </c>
      <c r="P3" s="201" t="s">
        <v>141</v>
      </c>
      <c r="Q3" s="205" t="s">
        <v>163</v>
      </c>
      <c r="R3" s="202" t="s">
        <v>170</v>
      </c>
      <c r="S3" s="226" t="s">
        <v>36</v>
      </c>
    </row>
    <row xmlns:x14ac="http://schemas.microsoft.com/office/spreadsheetml/2009/9/ac" r="4" x14ac:dyDescent="0.2">
      <c r="A4" s="329" t="str">
        <f>IF(ISBLANK(Regressions!A14), " ", Regressions!A14)</f>
        <v>Democratic People's Republic of Korea</v>
      </c>
      <c r="B4" s="330">
        <f>IF(ISBLANK(Regressions!B14), " ", Regressions!B14)</f>
        <v>2000</v>
      </c>
      <c r="C4" s="206" t="str">
        <f>IF(ISBLANK(Regressions!C14), " ", Regressions!C14)</f>
        <v>National</v>
      </c>
      <c r="D4" s="331">
        <f>IF(ISBLANK(Regressions!D14), " ", Regressions!D14)</f>
        <v>4704247</v>
      </c>
      <c r="E4" s="207" t="e">
        <f>IF(ISNUMBER(Regressions!E14),ROUND(Regressions!E14, 1), NA())</f>
        <v>#N/A</v>
      </c>
      <c r="F4" s="332" t="e">
        <f>IF(ISNUMBER(Regressions!F14),ROUND(Regressions!F14, 1), NA())</f>
        <v>#N/A</v>
      </c>
      <c r="G4" s="229" t="e">
        <f>IF(ISNUMBER(Regressions!G14),ROUND(Regressions!G14, 1), NA())</f>
        <v>#N/A</v>
      </c>
      <c r="H4" s="333" t="e">
        <f>IF(ISNUMBER(Regressions!H14),ROUND(Regressions!H14, 1), NA())</f>
        <v>#N/A</v>
      </c>
      <c r="I4" s="230" t="e">
        <f>IF(ISNUMBER(Regressions!I14),ROUND(Regressions!I14, 1), NA())</f>
        <v>#N/A</v>
      </c>
      <c r="J4" s="334" t="e">
        <f>IF(ISNUMBER(Regressions!K14),ROUND(Regressions!K14, 1), NA())</f>
        <v>#N/A</v>
      </c>
      <c r="K4" s="332" t="e">
        <f>IF(ISNUMBER(Regressions!L14),ROUND(Regressions!L14, 1), NA())</f>
        <v>#N/A</v>
      </c>
      <c r="L4" s="231" t="e">
        <f>IF(ISNUMBER(Regressions!M14),ROUND(Regressions!M14, 1), NA())</f>
        <v>#N/A</v>
      </c>
      <c r="M4" s="333" t="e">
        <f>IF(ISNUMBER(Regressions!N14),ROUND(Regressions!N14, 1), NA())</f>
        <v>#N/A</v>
      </c>
      <c r="N4" s="230" t="e">
        <f>IF(ISNUMBER(Regressions!O14),ROUND(Regressions!O14, 1), NA())</f>
        <v>#N/A</v>
      </c>
      <c r="O4" s="334" t="e">
        <f>IF(ISNUMBER(Regressions!Q14),ROUND(Regressions!Q14, 1), NA())</f>
        <v>#N/A</v>
      </c>
      <c r="P4" s="332" t="e">
        <f>IF(ISNUMBER(Regressions!R14),ROUND(Regressions!R14, 1), NA())</f>
        <v>#N/A</v>
      </c>
      <c r="Q4" s="208" t="e">
        <f>IF(ISNUMBER(Regressions!S14),ROUND(Regressions!S14, 1), NA())</f>
        <v>#N/A</v>
      </c>
      <c r="R4" s="333" t="e">
        <f>IF(ISNUMBER(Regressions!T14),ROUND(Regressions!T14, 1), NA())</f>
        <v>#N/A</v>
      </c>
      <c r="S4" s="230" t="e">
        <f>IF(ISNUMBER(Regressions!U14),ROUND(Regressions!U14, 1), NA())</f>
        <v>#N/A</v>
      </c>
    </row>
    <row xmlns:x14ac="http://schemas.microsoft.com/office/spreadsheetml/2009/9/ac" r="5" x14ac:dyDescent="0.2">
      <c r="A5" s="329" t="str">
        <f>IF(ISBLANK(Regressions!A15), " ", Regressions!A15)</f>
        <v>Democratic People's Republic of Korea</v>
      </c>
      <c r="B5" s="330">
        <f>IF(ISBLANK(Regressions!B15), " ", Regressions!B15)</f>
        <v>2001</v>
      </c>
      <c r="C5" s="335" t="str">
        <f>IF(ISBLANK(Regressions!C15), " ", Regressions!C15)</f>
        <v>National</v>
      </c>
      <c r="D5" s="331">
        <f>IF(ISBLANK(Regressions!D15), " ", Regressions!D15)</f>
        <v>4736726</v>
      </c>
      <c r="E5" s="207" t="e">
        <f>IF(ISNUMBER(Regressions!E15),ROUND(Regressions!E15, 1), NA())</f>
        <v>#N/A</v>
      </c>
      <c r="F5" s="332" t="e">
        <f>IF(ISNUMBER(Regressions!F15),ROUND(Regressions!F15, 1), NA())</f>
        <v>#N/A</v>
      </c>
      <c r="G5" s="229" t="e">
        <f>IF(ISNUMBER(Regressions!G15),ROUND(Regressions!G15, 1), NA())</f>
        <v>#N/A</v>
      </c>
      <c r="H5" s="333" t="e">
        <f>IF(ISNUMBER(Regressions!H15),ROUND(Regressions!H15, 1), NA())</f>
        <v>#N/A</v>
      </c>
      <c r="I5" s="230" t="e">
        <f>IF(ISNUMBER(Regressions!I15),ROUND(Regressions!I15, 1), NA())</f>
        <v>#N/A</v>
      </c>
      <c r="J5" s="334" t="e">
        <f>IF(ISNUMBER(Regressions!K15),ROUND(Regressions!K15, 1), NA())</f>
        <v>#N/A</v>
      </c>
      <c r="K5" s="332" t="e">
        <f>IF(ISNUMBER(Regressions!L15),ROUND(Regressions!L15, 1), NA())</f>
        <v>#N/A</v>
      </c>
      <c r="L5" s="231" t="e">
        <f>IF(ISNUMBER(Regressions!M15),ROUND(Regressions!M15, 1), NA())</f>
        <v>#N/A</v>
      </c>
      <c r="M5" s="333" t="e">
        <f>IF(ISNUMBER(Regressions!N15),ROUND(Regressions!N15, 1), NA())</f>
        <v>#N/A</v>
      </c>
      <c r="N5" s="230" t="e">
        <f>IF(ISNUMBER(Regressions!O15),ROUND(Regressions!O15, 1), NA())</f>
        <v>#N/A</v>
      </c>
      <c r="O5" s="334" t="e">
        <f>IF(ISNUMBER(Regressions!Q15),ROUND(Regressions!Q15, 1), NA())</f>
        <v>#N/A</v>
      </c>
      <c r="P5" s="332" t="e">
        <f>IF(ISNUMBER(Regressions!R15),ROUND(Regressions!R15, 1), NA())</f>
        <v>#N/A</v>
      </c>
      <c r="Q5" s="208" t="e">
        <f>IF(ISNUMBER(Regressions!S15),ROUND(Regressions!S15, 1), NA())</f>
        <v>#N/A</v>
      </c>
      <c r="R5" s="333" t="e">
        <f>IF(ISNUMBER(Regressions!T15),ROUND(Regressions!T15, 1), NA())</f>
        <v>#N/A</v>
      </c>
      <c r="S5" s="230" t="e">
        <f>IF(ISNUMBER(Regressions!U15),ROUND(Regressions!U15, 1), NA())</f>
        <v>#N/A</v>
      </c>
      <c r="T5" s="209"/>
      <c r="U5" s="209"/>
      <c r="V5" s="209"/>
      <c r="W5" s="209"/>
      <c r="X5" s="209"/>
      <c r="Y5" s="209"/>
      <c r="Z5" s="209"/>
      <c r="AA5" s="209"/>
    </row>
    <row xmlns:x14ac="http://schemas.microsoft.com/office/spreadsheetml/2009/9/ac" r="6" x14ac:dyDescent="0.2">
      <c r="A6" s="329" t="str">
        <f>IF(ISBLANK(Regressions!A16), " ", Regressions!A16)</f>
        <v>Democratic People's Republic of Korea</v>
      </c>
      <c r="B6" s="330">
        <f>IF(ISBLANK(Regressions!B16), " ", Regressions!B16)</f>
        <v>2002</v>
      </c>
      <c r="C6" s="335" t="str">
        <f>IF(ISBLANK(Regressions!C16), " ", Regressions!C16)</f>
        <v>National</v>
      </c>
      <c r="D6" s="331">
        <f>IF(ISBLANK(Regressions!D16), " ", Regressions!D16)</f>
        <v>4759679</v>
      </c>
      <c r="E6" s="207" t="e">
        <f>IF(ISNUMBER(Regressions!E16),ROUND(Regressions!E16, 1), NA())</f>
        <v>#N/A</v>
      </c>
      <c r="F6" s="332" t="e">
        <f>IF(ISNUMBER(Regressions!F16),ROUND(Regressions!F16, 1), NA())</f>
        <v>#N/A</v>
      </c>
      <c r="G6" s="229" t="e">
        <f>IF(ISNUMBER(Regressions!G16),ROUND(Regressions!G16, 1), NA())</f>
        <v>#N/A</v>
      </c>
      <c r="H6" s="333" t="e">
        <f>IF(ISNUMBER(Regressions!H16),ROUND(Regressions!H16, 1), NA())</f>
        <v>#N/A</v>
      </c>
      <c r="I6" s="230" t="e">
        <f>IF(ISNUMBER(Regressions!I16),ROUND(Regressions!I16, 1), NA())</f>
        <v>#N/A</v>
      </c>
      <c r="J6" s="334" t="e">
        <f>IF(ISNUMBER(Regressions!K16),ROUND(Regressions!K16, 1), NA())</f>
        <v>#N/A</v>
      </c>
      <c r="K6" s="332" t="e">
        <f>IF(ISNUMBER(Regressions!L16),ROUND(Regressions!L16, 1), NA())</f>
        <v>#N/A</v>
      </c>
      <c r="L6" s="231" t="e">
        <f>IF(ISNUMBER(Regressions!M16),ROUND(Regressions!M16, 1), NA())</f>
        <v>#N/A</v>
      </c>
      <c r="M6" s="333" t="e">
        <f>IF(ISNUMBER(Regressions!N16),ROUND(Regressions!N16, 1), NA())</f>
        <v>#N/A</v>
      </c>
      <c r="N6" s="230" t="e">
        <f>IF(ISNUMBER(Regressions!O16),ROUND(Regressions!O16, 1), NA())</f>
        <v>#N/A</v>
      </c>
      <c r="O6" s="334" t="e">
        <f>IF(ISNUMBER(Regressions!Q16),ROUND(Regressions!Q16, 1), NA())</f>
        <v>#N/A</v>
      </c>
      <c r="P6" s="332" t="e">
        <f>IF(ISNUMBER(Regressions!R16),ROUND(Regressions!R16, 1), NA())</f>
        <v>#N/A</v>
      </c>
      <c r="Q6" s="208" t="e">
        <f>IF(ISNUMBER(Regressions!S16),ROUND(Regressions!S16, 1), NA())</f>
        <v>#N/A</v>
      </c>
      <c r="R6" s="333" t="e">
        <f>IF(ISNUMBER(Regressions!T16),ROUND(Regressions!T16, 1), NA())</f>
        <v>#N/A</v>
      </c>
      <c r="S6" s="230" t="e">
        <f>IF(ISNUMBER(Regressions!U16),ROUND(Regressions!U16, 1), NA())</f>
        <v>#N/A</v>
      </c>
      <c r="T6" s="209"/>
      <c r="U6" s="209"/>
      <c r="V6" s="209"/>
      <c r="W6" s="209"/>
      <c r="X6" s="209"/>
      <c r="Y6" s="209"/>
      <c r="Z6" s="209"/>
      <c r="AA6" s="209"/>
    </row>
    <row xmlns:x14ac="http://schemas.microsoft.com/office/spreadsheetml/2009/9/ac" r="7" x14ac:dyDescent="0.2">
      <c r="A7" s="329" t="str">
        <f>IF(ISBLANK(Regressions!A17), " ", Regressions!A17)</f>
        <v>Democratic People's Republic of Korea</v>
      </c>
      <c r="B7" s="330">
        <f>IF(ISBLANK(Regressions!B17), " ", Regressions!B17)</f>
        <v>2003</v>
      </c>
      <c r="C7" s="335" t="str">
        <f>IF(ISBLANK(Regressions!C17), " ", Regressions!C17)</f>
        <v>National</v>
      </c>
      <c r="D7" s="331">
        <f>IF(ISBLANK(Regressions!D17), " ", Regressions!D17)</f>
        <v>4764508</v>
      </c>
      <c r="E7" s="207" t="e">
        <f>IF(ISNUMBER(Regressions!E17),ROUND(Regressions!E17, 1), NA())</f>
        <v>#N/A</v>
      </c>
      <c r="F7" s="332" t="e">
        <f>IF(ISNUMBER(Regressions!F17),ROUND(Regressions!F17, 1), NA())</f>
        <v>#N/A</v>
      </c>
      <c r="G7" s="229" t="e">
        <f>IF(ISNUMBER(Regressions!G17),ROUND(Regressions!G17, 1), NA())</f>
        <v>#N/A</v>
      </c>
      <c r="H7" s="333" t="e">
        <f>IF(ISNUMBER(Regressions!H17),ROUND(Regressions!H17, 1), NA())</f>
        <v>#N/A</v>
      </c>
      <c r="I7" s="230" t="e">
        <f>IF(ISNUMBER(Regressions!I17),ROUND(Regressions!I17, 1), NA())</f>
        <v>#N/A</v>
      </c>
      <c r="J7" s="334" t="e">
        <f>IF(ISNUMBER(Regressions!K17),ROUND(Regressions!K17, 1), NA())</f>
        <v>#N/A</v>
      </c>
      <c r="K7" s="332" t="e">
        <f>IF(ISNUMBER(Regressions!L17),ROUND(Regressions!L17, 1), NA())</f>
        <v>#N/A</v>
      </c>
      <c r="L7" s="231" t="e">
        <f>IF(ISNUMBER(Regressions!M17),ROUND(Regressions!M17, 1), NA())</f>
        <v>#N/A</v>
      </c>
      <c r="M7" s="333" t="e">
        <f>IF(ISNUMBER(Regressions!N17),ROUND(Regressions!N17, 1), NA())</f>
        <v>#N/A</v>
      </c>
      <c r="N7" s="230" t="e">
        <f>IF(ISNUMBER(Regressions!O17),ROUND(Regressions!O17, 1), NA())</f>
        <v>#N/A</v>
      </c>
      <c r="O7" s="334" t="e">
        <f>IF(ISNUMBER(Regressions!Q17),ROUND(Regressions!Q17, 1), NA())</f>
        <v>#N/A</v>
      </c>
      <c r="P7" s="332" t="e">
        <f>IF(ISNUMBER(Regressions!R17),ROUND(Regressions!R17, 1), NA())</f>
        <v>#N/A</v>
      </c>
      <c r="Q7" s="208" t="e">
        <f>IF(ISNUMBER(Regressions!S17),ROUND(Regressions!S17, 1), NA())</f>
        <v>#N/A</v>
      </c>
      <c r="R7" s="333" t="e">
        <f>IF(ISNUMBER(Regressions!T17),ROUND(Regressions!T17, 1), NA())</f>
        <v>#N/A</v>
      </c>
      <c r="S7" s="230" t="e">
        <f>IF(ISNUMBER(Regressions!U17),ROUND(Regressions!U17, 1), NA())</f>
        <v>#N/A</v>
      </c>
      <c r="T7" s="209"/>
      <c r="U7" s="209"/>
      <c r="V7" s="209"/>
      <c r="W7" s="209"/>
      <c r="X7" s="209"/>
      <c r="Y7" s="209"/>
      <c r="Z7" s="209"/>
      <c r="AA7" s="209"/>
    </row>
    <row xmlns:x14ac="http://schemas.microsoft.com/office/spreadsheetml/2009/9/ac" r="8" x14ac:dyDescent="0.2">
      <c r="A8" s="329" t="str">
        <f>IF(ISBLANK(Regressions!A18), " ", Regressions!A18)</f>
        <v>Democratic People's Republic of Korea</v>
      </c>
      <c r="B8" s="330">
        <f>IF(ISBLANK(Regressions!B18), " ", Regressions!B18)</f>
        <v>2004</v>
      </c>
      <c r="C8" s="335" t="str">
        <f>IF(ISBLANK(Regressions!C18), " ", Regressions!C18)</f>
        <v>National</v>
      </c>
      <c r="D8" s="331">
        <f>IF(ISBLANK(Regressions!D18), " ", Regressions!D18)</f>
        <v>4767813</v>
      </c>
      <c r="E8" s="207" t="e">
        <f>IF(ISNUMBER(Regressions!E18),ROUND(Regressions!E18, 1), NA())</f>
        <v>#N/A</v>
      </c>
      <c r="F8" s="332" t="e">
        <f>IF(ISNUMBER(Regressions!F18),ROUND(Regressions!F18, 1), NA())</f>
        <v>#N/A</v>
      </c>
      <c r="G8" s="229" t="e">
        <f>IF(ISNUMBER(Regressions!G18),ROUND(Regressions!G18, 1), NA())</f>
        <v>#N/A</v>
      </c>
      <c r="H8" s="333" t="e">
        <f>IF(ISNUMBER(Regressions!H18),ROUND(Regressions!H18, 1), NA())</f>
        <v>#N/A</v>
      </c>
      <c r="I8" s="230" t="e">
        <f>IF(ISNUMBER(Regressions!I18),ROUND(Regressions!I18, 1), NA())</f>
        <v>#N/A</v>
      </c>
      <c r="J8" s="334" t="e">
        <f>IF(ISNUMBER(Regressions!K18),ROUND(Regressions!K18, 1), NA())</f>
        <v>#N/A</v>
      </c>
      <c r="K8" s="332" t="e">
        <f>IF(ISNUMBER(Regressions!L18),ROUND(Regressions!L18, 1), NA())</f>
        <v>#N/A</v>
      </c>
      <c r="L8" s="231" t="e">
        <f>IF(ISNUMBER(Regressions!M18),ROUND(Regressions!M18, 1), NA())</f>
        <v>#N/A</v>
      </c>
      <c r="M8" s="333" t="e">
        <f>IF(ISNUMBER(Regressions!N18),ROUND(Regressions!N18, 1), NA())</f>
        <v>#N/A</v>
      </c>
      <c r="N8" s="230" t="e">
        <f>IF(ISNUMBER(Regressions!O18),ROUND(Regressions!O18, 1), NA())</f>
        <v>#N/A</v>
      </c>
      <c r="O8" s="334" t="e">
        <f>IF(ISNUMBER(Regressions!Q18),ROUND(Regressions!Q18, 1), NA())</f>
        <v>#N/A</v>
      </c>
      <c r="P8" s="332" t="e">
        <f>IF(ISNUMBER(Regressions!R18),ROUND(Regressions!R18, 1), NA())</f>
        <v>#N/A</v>
      </c>
      <c r="Q8" s="208" t="e">
        <f>IF(ISNUMBER(Regressions!S18),ROUND(Regressions!S18, 1), NA())</f>
        <v>#N/A</v>
      </c>
      <c r="R8" s="333" t="e">
        <f>IF(ISNUMBER(Regressions!T18),ROUND(Regressions!T18, 1), NA())</f>
        <v>#N/A</v>
      </c>
      <c r="S8" s="230" t="e">
        <f>IF(ISNUMBER(Regressions!U18),ROUND(Regressions!U18, 1), NA())</f>
        <v>#N/A</v>
      </c>
      <c r="T8" s="209"/>
      <c r="U8" s="209"/>
      <c r="V8" s="209"/>
      <c r="W8" s="209"/>
      <c r="X8" s="209"/>
      <c r="Y8" s="209"/>
      <c r="Z8" s="209"/>
      <c r="AA8" s="209"/>
    </row>
    <row xmlns:x14ac="http://schemas.microsoft.com/office/spreadsheetml/2009/9/ac" r="9" x14ac:dyDescent="0.2">
      <c r="A9" s="329" t="str">
        <f>IF(ISBLANK(Regressions!A19), " ", Regressions!A19)</f>
        <v>Democratic People's Republic of Korea</v>
      </c>
      <c r="B9" s="330">
        <f>IF(ISBLANK(Regressions!B19), " ", Regressions!B19)</f>
        <v>2005</v>
      </c>
      <c r="C9" s="335" t="str">
        <f>IF(ISBLANK(Regressions!C19), " ", Regressions!C19)</f>
        <v>National</v>
      </c>
      <c r="D9" s="331">
        <f>IF(ISBLANK(Regressions!D19), " ", Regressions!D19)</f>
        <v>4765259</v>
      </c>
      <c r="E9" s="207" t="e">
        <f>IF(ISNUMBER(Regressions!E19),ROUND(Regressions!E19, 1), NA())</f>
        <v>#N/A</v>
      </c>
      <c r="F9" s="332" t="e">
        <f>IF(ISNUMBER(Regressions!F19),ROUND(Regressions!F19, 1), NA())</f>
        <v>#N/A</v>
      </c>
      <c r="G9" s="229" t="e">
        <f>IF(ISNUMBER(Regressions!G19),ROUND(Regressions!G19, 1), NA())</f>
        <v>#N/A</v>
      </c>
      <c r="H9" s="333" t="e">
        <f>IF(ISNUMBER(Regressions!H19),ROUND(Regressions!H19, 1), NA())</f>
        <v>#N/A</v>
      </c>
      <c r="I9" s="230" t="e">
        <f>IF(ISNUMBER(Regressions!I19),ROUND(Regressions!I19, 1), NA())</f>
        <v>#N/A</v>
      </c>
      <c r="J9" s="334" t="e">
        <f>IF(ISNUMBER(Regressions!K19),ROUND(Regressions!K19, 1), NA())</f>
        <v>#N/A</v>
      </c>
      <c r="K9" s="332" t="e">
        <f>IF(ISNUMBER(Regressions!L19),ROUND(Regressions!L19, 1), NA())</f>
        <v>#N/A</v>
      </c>
      <c r="L9" s="231" t="e">
        <f>IF(ISNUMBER(Regressions!M19),ROUND(Regressions!M19, 1), NA())</f>
        <v>#N/A</v>
      </c>
      <c r="M9" s="333" t="e">
        <f>IF(ISNUMBER(Regressions!N19),ROUND(Regressions!N19, 1), NA())</f>
        <v>#N/A</v>
      </c>
      <c r="N9" s="230" t="e">
        <f>IF(ISNUMBER(Regressions!O19),ROUND(Regressions!O19, 1), NA())</f>
        <v>#N/A</v>
      </c>
      <c r="O9" s="334" t="e">
        <f>IF(ISNUMBER(Regressions!Q19),ROUND(Regressions!Q19, 1), NA())</f>
        <v>#N/A</v>
      </c>
      <c r="P9" s="332" t="e">
        <f>IF(ISNUMBER(Regressions!R19),ROUND(Regressions!R19, 1), NA())</f>
        <v>#N/A</v>
      </c>
      <c r="Q9" s="208" t="e">
        <f>IF(ISNUMBER(Regressions!S19),ROUND(Regressions!S19, 1), NA())</f>
        <v>#N/A</v>
      </c>
      <c r="R9" s="333" t="e">
        <f>IF(ISNUMBER(Regressions!T19),ROUND(Regressions!T19, 1), NA())</f>
        <v>#N/A</v>
      </c>
      <c r="S9" s="230" t="e">
        <f>IF(ISNUMBER(Regressions!U19),ROUND(Regressions!U19, 1), NA())</f>
        <v>#N/A</v>
      </c>
    </row>
    <row xmlns:x14ac="http://schemas.microsoft.com/office/spreadsheetml/2009/9/ac" r="10" x14ac:dyDescent="0.2">
      <c r="A10" s="329" t="str">
        <f>IF(ISBLANK(Regressions!A20), " ", Regressions!A20)</f>
        <v>Democratic People's Republic of Korea</v>
      </c>
      <c r="B10" s="330">
        <f>IF(ISBLANK(Regressions!B20), " ", Regressions!B20)</f>
        <v>2006</v>
      </c>
      <c r="C10" s="335" t="str">
        <f>IF(ISBLANK(Regressions!C20), " ", Regressions!C20)</f>
        <v>National</v>
      </c>
      <c r="D10" s="331">
        <f>IF(ISBLANK(Regressions!D20), " ", Regressions!D20)</f>
        <v>4748907</v>
      </c>
      <c r="E10" s="207" t="e">
        <f>IF(ISNUMBER(Regressions!E20),ROUND(Regressions!E20, 1), NA())</f>
        <v>#N/A</v>
      </c>
      <c r="F10" s="332" t="e">
        <f>IF(ISNUMBER(Regressions!F20),ROUND(Regressions!F20, 1), NA())</f>
        <v>#N/A</v>
      </c>
      <c r="G10" s="229" t="e">
        <f>IF(ISNUMBER(Regressions!G20),ROUND(Regressions!G20, 1), NA())</f>
        <v>#N/A</v>
      </c>
      <c r="H10" s="333" t="e">
        <f>IF(ISNUMBER(Regressions!H20),ROUND(Regressions!H20, 1), NA())</f>
        <v>#N/A</v>
      </c>
      <c r="I10" s="230" t="e">
        <f>IF(ISNUMBER(Regressions!I20),ROUND(Regressions!I20, 1), NA())</f>
        <v>#N/A</v>
      </c>
      <c r="J10" s="334" t="e">
        <f>IF(ISNUMBER(Regressions!K20),ROUND(Regressions!K20, 1), NA())</f>
        <v>#N/A</v>
      </c>
      <c r="K10" s="332" t="e">
        <f>IF(ISNUMBER(Regressions!L20),ROUND(Regressions!L20, 1), NA())</f>
        <v>#N/A</v>
      </c>
      <c r="L10" s="231" t="e">
        <f>IF(ISNUMBER(Regressions!M20),ROUND(Regressions!M20, 1), NA())</f>
        <v>#N/A</v>
      </c>
      <c r="M10" s="333" t="e">
        <f>IF(ISNUMBER(Regressions!N20),ROUND(Regressions!N20, 1), NA())</f>
        <v>#N/A</v>
      </c>
      <c r="N10" s="230" t="e">
        <f>IF(ISNUMBER(Regressions!O20),ROUND(Regressions!O20, 1), NA())</f>
        <v>#N/A</v>
      </c>
      <c r="O10" s="334" t="e">
        <f>IF(ISNUMBER(Regressions!Q20),ROUND(Regressions!Q20, 1), NA())</f>
        <v>#N/A</v>
      </c>
      <c r="P10" s="332" t="e">
        <f>IF(ISNUMBER(Regressions!R20),ROUND(Regressions!R20, 1), NA())</f>
        <v>#N/A</v>
      </c>
      <c r="Q10" s="208" t="e">
        <f>IF(ISNUMBER(Regressions!S20),ROUND(Regressions!S20, 1), NA())</f>
        <v>#N/A</v>
      </c>
      <c r="R10" s="333" t="e">
        <f>IF(ISNUMBER(Regressions!T20),ROUND(Regressions!T20, 1), NA())</f>
        <v>#N/A</v>
      </c>
      <c r="S10" s="230" t="e">
        <f>IF(ISNUMBER(Regressions!U20),ROUND(Regressions!U20, 1), NA())</f>
        <v>#N/A</v>
      </c>
    </row>
    <row xmlns:x14ac="http://schemas.microsoft.com/office/spreadsheetml/2009/9/ac" r="11" x14ac:dyDescent="0.2">
      <c r="A11" s="329" t="str">
        <f>IF(ISBLANK(Regressions!A21), " ", Regressions!A21)</f>
        <v>Democratic People's Republic of Korea</v>
      </c>
      <c r="B11" s="330">
        <f>IF(ISBLANK(Regressions!B21), " ", Regressions!B21)</f>
        <v>2007</v>
      </c>
      <c r="C11" s="335" t="str">
        <f>IF(ISBLANK(Regressions!C21), " ", Regressions!C21)</f>
        <v>National</v>
      </c>
      <c r="D11" s="331">
        <f>IF(ISBLANK(Regressions!D21), " ", Regressions!D21)</f>
        <v>4729228</v>
      </c>
      <c r="E11" s="207" t="e">
        <f>IF(ISNUMBER(Regressions!E21),ROUND(Regressions!E21, 1), NA())</f>
        <v>#N/A</v>
      </c>
      <c r="F11" s="332" t="e">
        <f>IF(ISNUMBER(Regressions!F21),ROUND(Regressions!F21, 1), NA())</f>
        <v>#N/A</v>
      </c>
      <c r="G11" s="229" t="e">
        <f>IF(ISNUMBER(Regressions!G21),ROUND(Regressions!G21, 1), NA())</f>
        <v>#N/A</v>
      </c>
      <c r="H11" s="333" t="e">
        <f>IF(ISNUMBER(Regressions!H21),ROUND(Regressions!H21, 1), NA())</f>
        <v>#N/A</v>
      </c>
      <c r="I11" s="230" t="e">
        <f>IF(ISNUMBER(Regressions!I21),ROUND(Regressions!I21, 1), NA())</f>
        <v>#N/A</v>
      </c>
      <c r="J11" s="334" t="e">
        <f>IF(ISNUMBER(Regressions!K21),ROUND(Regressions!K21, 1), NA())</f>
        <v>#N/A</v>
      </c>
      <c r="K11" s="332" t="e">
        <f>IF(ISNUMBER(Regressions!L21),ROUND(Regressions!L21, 1), NA())</f>
        <v>#N/A</v>
      </c>
      <c r="L11" s="231" t="e">
        <f>IF(ISNUMBER(Regressions!M21),ROUND(Regressions!M21, 1), NA())</f>
        <v>#N/A</v>
      </c>
      <c r="M11" s="333" t="e">
        <f>IF(ISNUMBER(Regressions!N21),ROUND(Regressions!N21, 1), NA())</f>
        <v>#N/A</v>
      </c>
      <c r="N11" s="230" t="e">
        <f>IF(ISNUMBER(Regressions!O21),ROUND(Regressions!O21, 1), NA())</f>
        <v>#N/A</v>
      </c>
      <c r="O11" s="334" t="e">
        <f>IF(ISNUMBER(Regressions!Q21),ROUND(Regressions!Q21, 1), NA())</f>
        <v>#N/A</v>
      </c>
      <c r="P11" s="332" t="e">
        <f>IF(ISNUMBER(Regressions!R21),ROUND(Regressions!R21, 1), NA())</f>
        <v>#N/A</v>
      </c>
      <c r="Q11" s="208" t="e">
        <f>IF(ISNUMBER(Regressions!S21),ROUND(Regressions!S21, 1), NA())</f>
        <v>#N/A</v>
      </c>
      <c r="R11" s="333" t="e">
        <f>IF(ISNUMBER(Regressions!T21),ROUND(Regressions!T21, 1), NA())</f>
        <v>#N/A</v>
      </c>
      <c r="S11" s="230" t="e">
        <f>IF(ISNUMBER(Regressions!U21),ROUND(Regressions!U21, 1), NA())</f>
        <v>#N/A</v>
      </c>
    </row>
    <row xmlns:x14ac="http://schemas.microsoft.com/office/spreadsheetml/2009/9/ac" r="12" x14ac:dyDescent="0.2">
      <c r="A12" s="329" t="str">
        <f>IF(ISBLANK(Regressions!A22), " ", Regressions!A22)</f>
        <v>Democratic People's Republic of Korea</v>
      </c>
      <c r="B12" s="330">
        <f>IF(ISBLANK(Regressions!B22), " ", Regressions!B22)</f>
        <v>2008</v>
      </c>
      <c r="C12" s="335" t="str">
        <f>IF(ISBLANK(Regressions!C22), " ", Regressions!C22)</f>
        <v>National</v>
      </c>
      <c r="D12" s="331">
        <f>IF(ISBLANK(Regressions!D22), " ", Regressions!D22)</f>
        <v>4688493</v>
      </c>
      <c r="E12" s="207" t="e">
        <f>IF(ISNUMBER(Regressions!E22),ROUND(Regressions!E22, 1), NA())</f>
        <v>#N/A</v>
      </c>
      <c r="F12" s="332" t="e">
        <f>IF(ISNUMBER(Regressions!F22),ROUND(Regressions!F22, 1), NA())</f>
        <v>#N/A</v>
      </c>
      <c r="G12" s="229" t="e">
        <f>IF(ISNUMBER(Regressions!G22),ROUND(Regressions!G22, 1), NA())</f>
        <v>#N/A</v>
      </c>
      <c r="H12" s="333" t="e">
        <f>IF(ISNUMBER(Regressions!H22),ROUND(Regressions!H22, 1), NA())</f>
        <v>#N/A</v>
      </c>
      <c r="I12" s="230" t="e">
        <f>IF(ISNUMBER(Regressions!I22),ROUND(Regressions!I22, 1), NA())</f>
        <v>#N/A</v>
      </c>
      <c r="J12" s="334" t="e">
        <f>IF(ISNUMBER(Regressions!K22),ROUND(Regressions!K22, 1), NA())</f>
        <v>#N/A</v>
      </c>
      <c r="K12" s="332" t="e">
        <f>IF(ISNUMBER(Regressions!L22),ROUND(Regressions!L22, 1), NA())</f>
        <v>#N/A</v>
      </c>
      <c r="L12" s="231" t="e">
        <f>IF(ISNUMBER(Regressions!M22),ROUND(Regressions!M22, 1), NA())</f>
        <v>#N/A</v>
      </c>
      <c r="M12" s="333" t="e">
        <f>IF(ISNUMBER(Regressions!N22),ROUND(Regressions!N22, 1), NA())</f>
        <v>#N/A</v>
      </c>
      <c r="N12" s="230" t="e">
        <f>IF(ISNUMBER(Regressions!O22),ROUND(Regressions!O22, 1), NA())</f>
        <v>#N/A</v>
      </c>
      <c r="O12" s="334" t="e">
        <f>IF(ISNUMBER(Regressions!Q22),ROUND(Regressions!Q22, 1), NA())</f>
        <v>#N/A</v>
      </c>
      <c r="P12" s="332" t="e">
        <f>IF(ISNUMBER(Regressions!R22),ROUND(Regressions!R22, 1), NA())</f>
        <v>#N/A</v>
      </c>
      <c r="Q12" s="208" t="e">
        <f>IF(ISNUMBER(Regressions!S22),ROUND(Regressions!S22, 1), NA())</f>
        <v>#N/A</v>
      </c>
      <c r="R12" s="333" t="e">
        <f>IF(ISNUMBER(Regressions!T22),ROUND(Regressions!T22, 1), NA())</f>
        <v>#N/A</v>
      </c>
      <c r="S12" s="230" t="e">
        <f>IF(ISNUMBER(Regressions!U22),ROUND(Regressions!U22, 1), NA())</f>
        <v>#N/A</v>
      </c>
    </row>
    <row xmlns:x14ac="http://schemas.microsoft.com/office/spreadsheetml/2009/9/ac" r="13" x14ac:dyDescent="0.2">
      <c r="A13" s="329" t="str">
        <f>IF(ISBLANK(Regressions!A23), " ", Regressions!A23)</f>
        <v>Democratic People's Republic of Korea</v>
      </c>
      <c r="B13" s="330">
        <f>IF(ISBLANK(Regressions!B23), " ", Regressions!B23)</f>
        <v>2009</v>
      </c>
      <c r="C13" s="335" t="str">
        <f>IF(ISBLANK(Regressions!C23), " ", Regressions!C23)</f>
        <v>National</v>
      </c>
      <c r="D13" s="331">
        <f>IF(ISBLANK(Regressions!D23), " ", Regressions!D23)</f>
        <v>4629818</v>
      </c>
      <c r="E13" s="207" t="e">
        <f>IF(ISNUMBER(Regressions!E23),ROUND(Regressions!E23, 1), NA())</f>
        <v>#N/A</v>
      </c>
      <c r="F13" s="332" t="e">
        <f>IF(ISNUMBER(Regressions!F23),ROUND(Regressions!F23, 1), NA())</f>
        <v>#N/A</v>
      </c>
      <c r="G13" s="229" t="e">
        <f>IF(ISNUMBER(Regressions!G23),ROUND(Regressions!G23, 1), NA())</f>
        <v>#N/A</v>
      </c>
      <c r="H13" s="333" t="e">
        <f>IF(ISNUMBER(Regressions!H23),ROUND(Regressions!H23, 1), NA())</f>
        <v>#N/A</v>
      </c>
      <c r="I13" s="230" t="e">
        <f>IF(ISNUMBER(Regressions!I23),ROUND(Regressions!I23, 1), NA())</f>
        <v>#N/A</v>
      </c>
      <c r="J13" s="334" t="e">
        <f>IF(ISNUMBER(Regressions!K23),ROUND(Regressions!K23, 1), NA())</f>
        <v>#N/A</v>
      </c>
      <c r="K13" s="332" t="e">
        <f>IF(ISNUMBER(Regressions!L23),ROUND(Regressions!L23, 1), NA())</f>
        <v>#N/A</v>
      </c>
      <c r="L13" s="231" t="e">
        <f>IF(ISNUMBER(Regressions!M23),ROUND(Regressions!M23, 1), NA())</f>
        <v>#N/A</v>
      </c>
      <c r="M13" s="333" t="e">
        <f>IF(ISNUMBER(Regressions!N23),ROUND(Regressions!N23, 1), NA())</f>
        <v>#N/A</v>
      </c>
      <c r="N13" s="230" t="e">
        <f>IF(ISNUMBER(Regressions!O23),ROUND(Regressions!O23, 1), NA())</f>
        <v>#N/A</v>
      </c>
      <c r="O13" s="334" t="e">
        <f>IF(ISNUMBER(Regressions!Q23),ROUND(Regressions!Q23, 1), NA())</f>
        <v>#N/A</v>
      </c>
      <c r="P13" s="332" t="e">
        <f>IF(ISNUMBER(Regressions!R23),ROUND(Regressions!R23, 1), NA())</f>
        <v>#N/A</v>
      </c>
      <c r="Q13" s="208" t="e">
        <f>IF(ISNUMBER(Regressions!S23),ROUND(Regressions!S23, 1), NA())</f>
        <v>#N/A</v>
      </c>
      <c r="R13" s="333" t="e">
        <f>IF(ISNUMBER(Regressions!T23),ROUND(Regressions!T23, 1), NA())</f>
        <v>#N/A</v>
      </c>
      <c r="S13" s="230" t="e">
        <f>IF(ISNUMBER(Regressions!U23),ROUND(Regressions!U23, 1), NA())</f>
        <v>#N/A</v>
      </c>
    </row>
    <row xmlns:x14ac="http://schemas.microsoft.com/office/spreadsheetml/2009/9/ac" r="14" x14ac:dyDescent="0.2">
      <c r="A14" s="329" t="str">
        <f>IF(ISBLANK(Regressions!A24), " ", Regressions!A24)</f>
        <v>Democratic People's Republic of Korea</v>
      </c>
      <c r="B14" s="330">
        <f>IF(ISBLANK(Regressions!B24), " ", Regressions!B24)</f>
        <v>2010</v>
      </c>
      <c r="C14" s="335" t="str">
        <f>IF(ISBLANK(Regressions!C24), " ", Regressions!C24)</f>
        <v>National</v>
      </c>
      <c r="D14" s="331">
        <f>IF(ISBLANK(Regressions!D24), " ", Regressions!D24)</f>
        <v>4564234</v>
      </c>
      <c r="E14" s="207" t="e">
        <f>IF(ISNUMBER(Regressions!E24),ROUND(Regressions!E24, 1), NA())</f>
        <v>#N/A</v>
      </c>
      <c r="F14" s="332" t="e">
        <f>IF(ISNUMBER(Regressions!F24),ROUND(Regressions!F24, 1), NA())</f>
        <v>#N/A</v>
      </c>
      <c r="G14" s="229" t="e">
        <f>IF(ISNUMBER(Regressions!G24),ROUND(Regressions!G24, 1), NA())</f>
        <v>#N/A</v>
      </c>
      <c r="H14" s="333" t="e">
        <f>IF(ISNUMBER(Regressions!H24),ROUND(Regressions!H24, 1), NA())</f>
        <v>#N/A</v>
      </c>
      <c r="I14" s="230" t="e">
        <f>IF(ISNUMBER(Regressions!I24),ROUND(Regressions!I24, 1), NA())</f>
        <v>#N/A</v>
      </c>
      <c r="J14" s="334" t="e">
        <f>IF(ISNUMBER(Regressions!K24),ROUND(Regressions!K24, 1), NA())</f>
        <v>#N/A</v>
      </c>
      <c r="K14" s="332" t="e">
        <f>IF(ISNUMBER(Regressions!L24),ROUND(Regressions!L24, 1), NA())</f>
        <v>#N/A</v>
      </c>
      <c r="L14" s="231" t="e">
        <f>IF(ISNUMBER(Regressions!M24),ROUND(Regressions!M24, 1), NA())</f>
        <v>#N/A</v>
      </c>
      <c r="M14" s="333" t="e">
        <f>IF(ISNUMBER(Regressions!N24),ROUND(Regressions!N24, 1), NA())</f>
        <v>#N/A</v>
      </c>
      <c r="N14" s="230" t="e">
        <f>IF(ISNUMBER(Regressions!O24),ROUND(Regressions!O24, 1), NA())</f>
        <v>#N/A</v>
      </c>
      <c r="O14" s="334" t="e">
        <f>IF(ISNUMBER(Regressions!Q24),ROUND(Regressions!Q24, 1), NA())</f>
        <v>#N/A</v>
      </c>
      <c r="P14" s="332" t="e">
        <f>IF(ISNUMBER(Regressions!R24),ROUND(Regressions!R24, 1), NA())</f>
        <v>#N/A</v>
      </c>
      <c r="Q14" s="208" t="e">
        <f>IF(ISNUMBER(Regressions!S24),ROUND(Regressions!S24, 1), NA())</f>
        <v>#N/A</v>
      </c>
      <c r="R14" s="333" t="e">
        <f>IF(ISNUMBER(Regressions!T24),ROUND(Regressions!T24, 1), NA())</f>
        <v>#N/A</v>
      </c>
      <c r="S14" s="230" t="e">
        <f>IF(ISNUMBER(Regressions!U24),ROUND(Regressions!U24, 1), NA())</f>
        <v>#N/A</v>
      </c>
    </row>
    <row xmlns:x14ac="http://schemas.microsoft.com/office/spreadsheetml/2009/9/ac" r="15" x14ac:dyDescent="0.2">
      <c r="A15" s="329" t="str">
        <f>IF(ISBLANK(Regressions!A25), " ", Regressions!A25)</f>
        <v>Democratic People's Republic of Korea</v>
      </c>
      <c r="B15" s="330">
        <f>IF(ISBLANK(Regressions!B25), " ", Regressions!B25)</f>
        <v>2011</v>
      </c>
      <c r="C15" s="335" t="str">
        <f>IF(ISBLANK(Regressions!C25), " ", Regressions!C25)</f>
        <v>National</v>
      </c>
      <c r="D15" s="331">
        <f>IF(ISBLANK(Regressions!D25), " ", Regressions!D25)</f>
        <v>4487972</v>
      </c>
      <c r="E15" s="207" t="e">
        <f>IF(ISNUMBER(Regressions!E25),ROUND(Regressions!E25, 1), NA())</f>
        <v>#N/A</v>
      </c>
      <c r="F15" s="332" t="e">
        <f>IF(ISNUMBER(Regressions!F25),ROUND(Regressions!F25, 1), NA())</f>
        <v>#N/A</v>
      </c>
      <c r="G15" s="229" t="e">
        <f>IF(ISNUMBER(Regressions!G25),ROUND(Regressions!G25, 1), NA())</f>
        <v>#N/A</v>
      </c>
      <c r="H15" s="333" t="e">
        <f>IF(ISNUMBER(Regressions!H25),ROUND(Regressions!H25, 1), NA())</f>
        <v>#N/A</v>
      </c>
      <c r="I15" s="230" t="e">
        <f>IF(ISNUMBER(Regressions!I25),ROUND(Regressions!I25, 1), NA())</f>
        <v>#N/A</v>
      </c>
      <c r="J15" s="334" t="e">
        <f>IF(ISNUMBER(Regressions!K25),ROUND(Regressions!K25, 1), NA())</f>
        <v>#N/A</v>
      </c>
      <c r="K15" s="332" t="e">
        <f>IF(ISNUMBER(Regressions!L25),ROUND(Regressions!L25, 1), NA())</f>
        <v>#N/A</v>
      </c>
      <c r="L15" s="231" t="e">
        <f>IF(ISNUMBER(Regressions!M25),ROUND(Regressions!M25, 1), NA())</f>
        <v>#N/A</v>
      </c>
      <c r="M15" s="333" t="e">
        <f>IF(ISNUMBER(Regressions!N25),ROUND(Regressions!N25, 1), NA())</f>
        <v>#N/A</v>
      </c>
      <c r="N15" s="230" t="e">
        <f>IF(ISNUMBER(Regressions!O25),ROUND(Regressions!O25, 1), NA())</f>
        <v>#N/A</v>
      </c>
      <c r="O15" s="334" t="e">
        <f>IF(ISNUMBER(Regressions!Q25),ROUND(Regressions!Q25, 1), NA())</f>
        <v>#N/A</v>
      </c>
      <c r="P15" s="332" t="e">
        <f>IF(ISNUMBER(Regressions!R25),ROUND(Regressions!R25, 1), NA())</f>
        <v>#N/A</v>
      </c>
      <c r="Q15" s="208" t="e">
        <f>IF(ISNUMBER(Regressions!S25),ROUND(Regressions!S25, 1), NA())</f>
        <v>#N/A</v>
      </c>
      <c r="R15" s="333" t="e">
        <f>IF(ISNUMBER(Regressions!T25),ROUND(Regressions!T25, 1), NA())</f>
        <v>#N/A</v>
      </c>
      <c r="S15" s="230" t="e">
        <f>IF(ISNUMBER(Regressions!U25),ROUND(Regressions!U25, 1), NA())</f>
        <v>#N/A</v>
      </c>
    </row>
    <row xmlns:x14ac="http://schemas.microsoft.com/office/spreadsheetml/2009/9/ac" r="16" x14ac:dyDescent="0.2">
      <c r="A16" s="329" t="str">
        <f>IF(ISBLANK(Regressions!A26), " ", Regressions!A26)</f>
        <v>Democratic People's Republic of Korea</v>
      </c>
      <c r="B16" s="330">
        <f>IF(ISBLANK(Regressions!B26), " ", Regressions!B26)</f>
        <v>2012</v>
      </c>
      <c r="C16" s="335" t="str">
        <f>IF(ISBLANK(Regressions!C26), " ", Regressions!C26)</f>
        <v>National</v>
      </c>
      <c r="D16" s="331">
        <f>IF(ISBLANK(Regressions!D26), " ", Regressions!D26)</f>
        <v>4411134</v>
      </c>
      <c r="E16" s="207" t="e">
        <f>IF(ISNUMBER(Regressions!E26),ROUND(Regressions!E26, 1), NA())</f>
        <v>#N/A</v>
      </c>
      <c r="F16" s="332" t="e">
        <f>IF(ISNUMBER(Regressions!F26),ROUND(Regressions!F26, 1), NA())</f>
        <v>#N/A</v>
      </c>
      <c r="G16" s="229" t="e">
        <f>IF(ISNUMBER(Regressions!G26),ROUND(Regressions!G26, 1), NA())</f>
        <v>#N/A</v>
      </c>
      <c r="H16" s="333" t="e">
        <f>IF(ISNUMBER(Regressions!H26),ROUND(Regressions!H26, 1), NA())</f>
        <v>#N/A</v>
      </c>
      <c r="I16" s="230" t="e">
        <f>IF(ISNUMBER(Regressions!I26),ROUND(Regressions!I26, 1), NA())</f>
        <v>#N/A</v>
      </c>
      <c r="J16" s="334" t="e">
        <f>IF(ISNUMBER(Regressions!K26),ROUND(Regressions!K26, 1), NA())</f>
        <v>#N/A</v>
      </c>
      <c r="K16" s="332" t="e">
        <f>IF(ISNUMBER(Regressions!L26),ROUND(Regressions!L26, 1), NA())</f>
        <v>#N/A</v>
      </c>
      <c r="L16" s="231" t="e">
        <f>IF(ISNUMBER(Regressions!M26),ROUND(Regressions!M26, 1), NA())</f>
        <v>#N/A</v>
      </c>
      <c r="M16" s="333" t="e">
        <f>IF(ISNUMBER(Regressions!N26),ROUND(Regressions!N26, 1), NA())</f>
        <v>#N/A</v>
      </c>
      <c r="N16" s="230" t="e">
        <f>IF(ISNUMBER(Regressions!O26),ROUND(Regressions!O26, 1), NA())</f>
        <v>#N/A</v>
      </c>
      <c r="O16" s="334" t="e">
        <f>IF(ISNUMBER(Regressions!Q26),ROUND(Regressions!Q26, 1), NA())</f>
        <v>#N/A</v>
      </c>
      <c r="P16" s="332" t="e">
        <f>IF(ISNUMBER(Regressions!R26),ROUND(Regressions!R26, 1), NA())</f>
        <v>#N/A</v>
      </c>
      <c r="Q16" s="208" t="e">
        <f>IF(ISNUMBER(Regressions!S26),ROUND(Regressions!S26, 1), NA())</f>
        <v>#N/A</v>
      </c>
      <c r="R16" s="333" t="e">
        <f>IF(ISNUMBER(Regressions!T26),ROUND(Regressions!T26, 1), NA())</f>
        <v>#N/A</v>
      </c>
      <c r="S16" s="230" t="e">
        <f>IF(ISNUMBER(Regressions!U26),ROUND(Regressions!U26, 1), NA())</f>
        <v>#N/A</v>
      </c>
    </row>
    <row xmlns:x14ac="http://schemas.microsoft.com/office/spreadsheetml/2009/9/ac" r="17" x14ac:dyDescent="0.2">
      <c r="A17" s="329" t="str">
        <f>IF(ISBLANK(Regressions!A27), " ", Regressions!A27)</f>
        <v>Democratic People's Republic of Korea</v>
      </c>
      <c r="B17" s="330">
        <f>IF(ISBLANK(Regressions!B27), " ", Regressions!B27)</f>
        <v>2013</v>
      </c>
      <c r="C17" s="335" t="str">
        <f>IF(ISBLANK(Regressions!C27), " ", Regressions!C27)</f>
        <v>National</v>
      </c>
      <c r="D17" s="331">
        <f>IF(ISBLANK(Regressions!D27), " ", Regressions!D27)</f>
        <v>4335740</v>
      </c>
      <c r="E17" s="207" t="e">
        <f>IF(ISNUMBER(Regressions!E27),ROUND(Regressions!E27, 1), NA())</f>
        <v>#N/A</v>
      </c>
      <c r="F17" s="332" t="e">
        <f>IF(ISNUMBER(Regressions!F27),ROUND(Regressions!F27, 1), NA())</f>
        <v>#N/A</v>
      </c>
      <c r="G17" s="229" t="e">
        <f>IF(ISNUMBER(Regressions!G27),ROUND(Regressions!G27, 1), NA())</f>
        <v>#N/A</v>
      </c>
      <c r="H17" s="333" t="e">
        <f>IF(ISNUMBER(Regressions!H27),ROUND(Regressions!H27, 1), NA())</f>
        <v>#N/A</v>
      </c>
      <c r="I17" s="230" t="e">
        <f>IF(ISNUMBER(Regressions!I27),ROUND(Regressions!I27, 1), NA())</f>
        <v>#N/A</v>
      </c>
      <c r="J17" s="334" t="e">
        <f>IF(ISNUMBER(Regressions!K27),ROUND(Regressions!K27, 1), NA())</f>
        <v>#N/A</v>
      </c>
      <c r="K17" s="332" t="e">
        <f>IF(ISNUMBER(Regressions!L27),ROUND(Regressions!L27, 1), NA())</f>
        <v>#N/A</v>
      </c>
      <c r="L17" s="231" t="e">
        <f>IF(ISNUMBER(Regressions!M27),ROUND(Regressions!M27, 1), NA())</f>
        <v>#N/A</v>
      </c>
      <c r="M17" s="333" t="e">
        <f>IF(ISNUMBER(Regressions!N27),ROUND(Regressions!N27, 1), NA())</f>
        <v>#N/A</v>
      </c>
      <c r="N17" s="230" t="e">
        <f>IF(ISNUMBER(Regressions!O27),ROUND(Regressions!O27, 1), NA())</f>
        <v>#N/A</v>
      </c>
      <c r="O17" s="334" t="e">
        <f>IF(ISNUMBER(Regressions!Q27),ROUND(Regressions!Q27, 1), NA())</f>
        <v>#N/A</v>
      </c>
      <c r="P17" s="332" t="e">
        <f>IF(ISNUMBER(Regressions!R27),ROUND(Regressions!R27, 1), NA())</f>
        <v>#N/A</v>
      </c>
      <c r="Q17" s="208" t="e">
        <f>IF(ISNUMBER(Regressions!S27),ROUND(Regressions!S27, 1), NA())</f>
        <v>#N/A</v>
      </c>
      <c r="R17" s="333" t="e">
        <f>IF(ISNUMBER(Regressions!T27),ROUND(Regressions!T27, 1), NA())</f>
        <v>#N/A</v>
      </c>
      <c r="S17" s="230" t="e">
        <f>IF(ISNUMBER(Regressions!U27),ROUND(Regressions!U27, 1), NA())</f>
        <v>#N/A</v>
      </c>
    </row>
    <row xmlns:x14ac="http://schemas.microsoft.com/office/spreadsheetml/2009/9/ac" r="18" x14ac:dyDescent="0.2">
      <c r="A18" s="329" t="str">
        <f>IF(ISBLANK(Regressions!A28), " ", Regressions!A28)</f>
        <v>Democratic People's Republic of Korea</v>
      </c>
      <c r="B18" s="330">
        <f>IF(ISBLANK(Regressions!B28), " ", Regressions!B28)</f>
        <v>2014</v>
      </c>
      <c r="C18" s="335" t="str">
        <f>IF(ISBLANK(Regressions!C28), " ", Regressions!C28)</f>
        <v>National</v>
      </c>
      <c r="D18" s="331">
        <f>IF(ISBLANK(Regressions!D28), " ", Regressions!D28)</f>
        <v>4663862</v>
      </c>
      <c r="E18" s="207" t="e">
        <f>IF(ISNUMBER(Regressions!E28),ROUND(Regressions!E28, 1), NA())</f>
        <v>#N/A</v>
      </c>
      <c r="F18" s="332" t="e">
        <f>IF(ISNUMBER(Regressions!F28),ROUND(Regressions!F28, 1), NA())</f>
        <v>#N/A</v>
      </c>
      <c r="G18" s="229" t="e">
        <f>IF(ISNUMBER(Regressions!G28),ROUND(Regressions!G28, 1), NA())</f>
        <v>#N/A</v>
      </c>
      <c r="H18" s="333" t="e">
        <f>IF(ISNUMBER(Regressions!H28),ROUND(Regressions!H28, 1), NA())</f>
        <v>#N/A</v>
      </c>
      <c r="I18" s="230" t="e">
        <f>IF(ISNUMBER(Regressions!I28),ROUND(Regressions!I28, 1), NA())</f>
        <v>#N/A</v>
      </c>
      <c r="J18" s="334" t="e">
        <f>IF(ISNUMBER(Regressions!K28),ROUND(Regressions!K28, 1), NA())</f>
        <v>#N/A</v>
      </c>
      <c r="K18" s="332" t="e">
        <f>IF(ISNUMBER(Regressions!L28),ROUND(Regressions!L28, 1), NA())</f>
        <v>#N/A</v>
      </c>
      <c r="L18" s="231" t="e">
        <f>IF(ISNUMBER(Regressions!M28),ROUND(Regressions!M28, 1), NA())</f>
        <v>#N/A</v>
      </c>
      <c r="M18" s="333" t="e">
        <f>IF(ISNUMBER(Regressions!N28),ROUND(Regressions!N28, 1), NA())</f>
        <v>#N/A</v>
      </c>
      <c r="N18" s="230" t="e">
        <f>IF(ISNUMBER(Regressions!O28),ROUND(Regressions!O28, 1), NA())</f>
        <v>#N/A</v>
      </c>
      <c r="O18" s="334" t="e">
        <f>IF(ISNUMBER(Regressions!Q28),ROUND(Regressions!Q28, 1), NA())</f>
        <v>#N/A</v>
      </c>
      <c r="P18" s="332" t="e">
        <f>IF(ISNUMBER(Regressions!R28),ROUND(Regressions!R28, 1), NA())</f>
        <v>#N/A</v>
      </c>
      <c r="Q18" s="208" t="e">
        <f>IF(ISNUMBER(Regressions!S28),ROUND(Regressions!S28, 1), NA())</f>
        <v>#N/A</v>
      </c>
      <c r="R18" s="333" t="e">
        <f>IF(ISNUMBER(Regressions!T28),ROUND(Regressions!T28, 1), NA())</f>
        <v>#N/A</v>
      </c>
      <c r="S18" s="230" t="e">
        <f>IF(ISNUMBER(Regressions!U28),ROUND(Regressions!U28, 1), NA())</f>
        <v>#N/A</v>
      </c>
    </row>
    <row xmlns:x14ac="http://schemas.microsoft.com/office/spreadsheetml/2009/9/ac" r="19" x14ac:dyDescent="0.2">
      <c r="A19" s="329" t="str">
        <f>IF(ISBLANK(Regressions!A29), " ", Regressions!A29)</f>
        <v>Democratic People's Republic of Korea</v>
      </c>
      <c r="B19" s="330">
        <f>IF(ISBLANK(Regressions!B29), " ", Regressions!B29)</f>
        <v>2015</v>
      </c>
      <c r="C19" s="335" t="str">
        <f>IF(ISBLANK(Regressions!C29), " ", Regressions!C29)</f>
        <v>National</v>
      </c>
      <c r="D19" s="331">
        <f>IF(ISBLANK(Regressions!D29), " ", Regressions!D29)</f>
        <v>4590099</v>
      </c>
      <c r="E19" s="207" t="e">
        <f>IF(ISNUMBER(Regressions!E29),ROUND(Regressions!E29, 1), NA())</f>
        <v>#N/A</v>
      </c>
      <c r="F19" s="332" t="e">
        <f>IF(ISNUMBER(Regressions!F29),ROUND(Regressions!F29, 1), NA())</f>
        <v>#N/A</v>
      </c>
      <c r="G19" s="229" t="e">
        <f>IF(ISNUMBER(Regressions!G29),ROUND(Regressions!G29, 1), NA())</f>
        <v>#N/A</v>
      </c>
      <c r="H19" s="333" t="e">
        <f>IF(ISNUMBER(Regressions!H29),ROUND(Regressions!H29, 1), NA())</f>
        <v>#N/A</v>
      </c>
      <c r="I19" s="230" t="e">
        <f>IF(ISNUMBER(Regressions!I29),ROUND(Regressions!I29, 1), NA())</f>
        <v>#N/A</v>
      </c>
      <c r="J19" s="334" t="e">
        <f>IF(ISNUMBER(Regressions!K29),ROUND(Regressions!K29, 1), NA())</f>
        <v>#N/A</v>
      </c>
      <c r="K19" s="332" t="e">
        <f>IF(ISNUMBER(Regressions!L29),ROUND(Regressions!L29, 1), NA())</f>
        <v>#N/A</v>
      </c>
      <c r="L19" s="231" t="e">
        <f>IF(ISNUMBER(Regressions!M29),ROUND(Regressions!M29, 1), NA())</f>
        <v>#N/A</v>
      </c>
      <c r="M19" s="333" t="e">
        <f>IF(ISNUMBER(Regressions!N29),ROUND(Regressions!N29, 1), NA())</f>
        <v>#N/A</v>
      </c>
      <c r="N19" s="230" t="e">
        <f>IF(ISNUMBER(Regressions!O29),ROUND(Regressions!O29, 1), NA())</f>
        <v>#N/A</v>
      </c>
      <c r="O19" s="334" t="e">
        <f>IF(ISNUMBER(Regressions!Q29),ROUND(Regressions!Q29, 1), NA())</f>
        <v>#N/A</v>
      </c>
      <c r="P19" s="332" t="e">
        <f>IF(ISNUMBER(Regressions!R29),ROUND(Regressions!R29, 1), NA())</f>
        <v>#N/A</v>
      </c>
      <c r="Q19" s="208" t="e">
        <f>IF(ISNUMBER(Regressions!S29),ROUND(Regressions!S29, 1), NA())</f>
        <v>#N/A</v>
      </c>
      <c r="R19" s="333" t="e">
        <f>IF(ISNUMBER(Regressions!T29),ROUND(Regressions!T29, 1), NA())</f>
        <v>#N/A</v>
      </c>
      <c r="S19" s="230" t="e">
        <f>IF(ISNUMBER(Regressions!U29),ROUND(Regressions!U29, 1), NA())</f>
        <v>#N/A</v>
      </c>
    </row>
    <row xmlns:x14ac="http://schemas.microsoft.com/office/spreadsheetml/2009/9/ac" r="20" x14ac:dyDescent="0.2">
      <c r="A20" s="329" t="str">
        <f>IF(ISBLANK(Regressions!A30), " ", Regressions!A30)</f>
        <v>Democratic People's Republic of Korea</v>
      </c>
      <c r="B20" s="330">
        <f>IF(ISBLANK(Regressions!B30), " ", Regressions!B30)</f>
        <v>2016</v>
      </c>
      <c r="C20" s="335" t="str">
        <f>IF(ISBLANK(Regressions!C30), " ", Regressions!C30)</f>
        <v>National</v>
      </c>
      <c r="D20" s="331">
        <f>IF(ISBLANK(Regressions!D30), " ", Regressions!D30)</f>
        <v>4503707</v>
      </c>
      <c r="E20" s="207" t="e">
        <f>IF(ISNUMBER(Regressions!E30),ROUND(Regressions!E30, 1), NA())</f>
        <v>#N/A</v>
      </c>
      <c r="F20" s="332" t="e">
        <f>IF(ISNUMBER(Regressions!F30),ROUND(Regressions!F30, 1), NA())</f>
        <v>#N/A</v>
      </c>
      <c r="G20" s="229" t="e">
        <f>IF(ISNUMBER(Regressions!G30),ROUND(Regressions!G30, 1), NA())</f>
        <v>#N/A</v>
      </c>
      <c r="H20" s="333" t="e">
        <f>IF(ISNUMBER(Regressions!H30),ROUND(Regressions!H30, 1), NA())</f>
        <v>#N/A</v>
      </c>
      <c r="I20" s="230" t="e">
        <f>IF(ISNUMBER(Regressions!I30),ROUND(Regressions!I30, 1), NA())</f>
        <v>#N/A</v>
      </c>
      <c r="J20" s="334" t="e">
        <f>IF(ISNUMBER(Regressions!K30),ROUND(Regressions!K30, 1), NA())</f>
        <v>#N/A</v>
      </c>
      <c r="K20" s="332" t="e">
        <f>IF(ISNUMBER(Regressions!L30),ROUND(Regressions!L30, 1), NA())</f>
        <v>#N/A</v>
      </c>
      <c r="L20" s="231" t="e">
        <f>IF(ISNUMBER(Regressions!M30),ROUND(Regressions!M30, 1), NA())</f>
        <v>#N/A</v>
      </c>
      <c r="M20" s="333" t="e">
        <f>IF(ISNUMBER(Regressions!N30),ROUND(Regressions!N30, 1), NA())</f>
        <v>#N/A</v>
      </c>
      <c r="N20" s="230" t="e">
        <f>IF(ISNUMBER(Regressions!O30),ROUND(Regressions!O30, 1), NA())</f>
        <v>#N/A</v>
      </c>
      <c r="O20" s="334" t="e">
        <f>IF(ISNUMBER(Regressions!Q30),ROUND(Regressions!Q30, 1), NA())</f>
        <v>#N/A</v>
      </c>
      <c r="P20" s="332" t="e">
        <f>IF(ISNUMBER(Regressions!R30),ROUND(Regressions!R30, 1), NA())</f>
        <v>#N/A</v>
      </c>
      <c r="Q20" s="208" t="e">
        <f>IF(ISNUMBER(Regressions!S30),ROUND(Regressions!S30, 1), NA())</f>
        <v>#N/A</v>
      </c>
      <c r="R20" s="333" t="e">
        <f>IF(ISNUMBER(Regressions!T30),ROUND(Regressions!T30, 1), NA())</f>
        <v>#N/A</v>
      </c>
      <c r="S20" s="230" t="e">
        <f>IF(ISNUMBER(Regressions!U30),ROUND(Regressions!U30, 1), NA())</f>
        <v>#N/A</v>
      </c>
    </row>
    <row xmlns:x14ac="http://schemas.microsoft.com/office/spreadsheetml/2009/9/ac" r="21" x14ac:dyDescent="0.2">
      <c r="A21" s="329" t="str">
        <f>IF(ISBLANK(Regressions!A31), " ", Regressions!A31)</f>
        <v>Democratic People's Republic of Korea</v>
      </c>
      <c r="B21" s="330">
        <f>IF(ISBLANK(Regressions!B31), " ", Regressions!B31)</f>
        <v>2017</v>
      </c>
      <c r="C21" s="335" t="str">
        <f>IF(ISBLANK(Regressions!C31), " ", Regressions!C31)</f>
        <v>National</v>
      </c>
      <c r="D21" s="331">
        <f>IF(ISBLANK(Regressions!D31), " ", Regressions!D31)</f>
        <v>4423992</v>
      </c>
      <c r="E21" s="207" t="e">
        <f>IF(ISNUMBER(Regressions!E31),ROUND(Regressions!E31, 1), NA())</f>
        <v>#N/A</v>
      </c>
      <c r="F21" s="332" t="e">
        <f>IF(ISNUMBER(Regressions!F31),ROUND(Regressions!F31, 1), NA())</f>
        <v>#N/A</v>
      </c>
      <c r="G21" s="229" t="e">
        <f>IF(ISNUMBER(Regressions!G31),ROUND(Regressions!G31, 1), NA())</f>
        <v>#N/A</v>
      </c>
      <c r="H21" s="333" t="e">
        <f>IF(ISNUMBER(Regressions!H31),ROUND(Regressions!H31, 1), NA())</f>
        <v>#N/A</v>
      </c>
      <c r="I21" s="230" t="e">
        <f>IF(ISNUMBER(Regressions!I31),ROUND(Regressions!I31, 1), NA())</f>
        <v>#N/A</v>
      </c>
      <c r="J21" s="334" t="e">
        <f>IF(ISNUMBER(Regressions!K31),ROUND(Regressions!K31, 1), NA())</f>
        <v>#N/A</v>
      </c>
      <c r="K21" s="332" t="e">
        <f>IF(ISNUMBER(Regressions!L31),ROUND(Regressions!L31, 1), NA())</f>
        <v>#N/A</v>
      </c>
      <c r="L21" s="231" t="e">
        <f>IF(ISNUMBER(Regressions!M31),ROUND(Regressions!M31, 1), NA())</f>
        <v>#N/A</v>
      </c>
      <c r="M21" s="333" t="e">
        <f>IF(ISNUMBER(Regressions!N31),ROUND(Regressions!N31, 1), NA())</f>
        <v>#N/A</v>
      </c>
      <c r="N21" s="230" t="e">
        <f>IF(ISNUMBER(Regressions!O31),ROUND(Regressions!O31, 1), NA())</f>
        <v>#N/A</v>
      </c>
      <c r="O21" s="334" t="e">
        <f>IF(ISNUMBER(Regressions!Q31),ROUND(Regressions!Q31, 1), NA())</f>
        <v>#N/A</v>
      </c>
      <c r="P21" s="332" t="e">
        <f>IF(ISNUMBER(Regressions!R31),ROUND(Regressions!R31, 1), NA())</f>
        <v>#N/A</v>
      </c>
      <c r="Q21" s="208" t="e">
        <f>IF(ISNUMBER(Regressions!S31),ROUND(Regressions!S31, 1), NA())</f>
        <v>#N/A</v>
      </c>
      <c r="R21" s="333" t="e">
        <f>IF(ISNUMBER(Regressions!T31),ROUND(Regressions!T31, 1), NA())</f>
        <v>#N/A</v>
      </c>
      <c r="S21" s="230" t="e">
        <f>IF(ISNUMBER(Regressions!U31),ROUND(Regressions!U31, 1), NA())</f>
        <v>#N/A</v>
      </c>
    </row>
    <row xmlns:x14ac="http://schemas.microsoft.com/office/spreadsheetml/2009/9/ac" r="22" x14ac:dyDescent="0.2">
      <c r="A22" s="329" t="str">
        <f>IF(ISBLANK(Regressions!A32), " ", Regressions!A32)</f>
        <v>Democratic People's Republic of Korea</v>
      </c>
      <c r="B22" s="330">
        <f>IF(ISBLANK(Regressions!B32), " ", Regressions!B32)</f>
        <v>2018</v>
      </c>
      <c r="C22" s="335" t="str">
        <f>IF(ISBLANK(Regressions!C32), " ", Regressions!C32)</f>
        <v>National</v>
      </c>
      <c r="D22" s="331">
        <f>IF(ISBLANK(Regressions!D32), " ", Regressions!D32)</f>
        <v>4358398</v>
      </c>
      <c r="E22" s="207" t="e">
        <f>IF(ISNUMBER(Regressions!E32),ROUND(Regressions!E32, 1), NA())</f>
        <v>#N/A</v>
      </c>
      <c r="F22" s="332" t="e">
        <f>IF(ISNUMBER(Regressions!F32),ROUND(Regressions!F32, 1), NA())</f>
        <v>#N/A</v>
      </c>
      <c r="G22" s="229" t="e">
        <f>IF(ISNUMBER(Regressions!G32),ROUND(Regressions!G32, 1), NA())</f>
        <v>#N/A</v>
      </c>
      <c r="H22" s="333" t="e">
        <f>IF(ISNUMBER(Regressions!H32),ROUND(Regressions!H32, 1), NA())</f>
        <v>#N/A</v>
      </c>
      <c r="I22" s="230" t="e">
        <f>IF(ISNUMBER(Regressions!I32),ROUND(Regressions!I32, 1), NA())</f>
        <v>#N/A</v>
      </c>
      <c r="J22" s="334" t="e">
        <f>IF(ISNUMBER(Regressions!K32),ROUND(Regressions!K32, 1), NA())</f>
        <v>#N/A</v>
      </c>
      <c r="K22" s="332" t="e">
        <f>IF(ISNUMBER(Regressions!L32),ROUND(Regressions!L32, 1), NA())</f>
        <v>#N/A</v>
      </c>
      <c r="L22" s="231" t="e">
        <f>IF(ISNUMBER(Regressions!M32),ROUND(Regressions!M32, 1), NA())</f>
        <v>#N/A</v>
      </c>
      <c r="M22" s="333" t="e">
        <f>IF(ISNUMBER(Regressions!N32),ROUND(Regressions!N32, 1), NA())</f>
        <v>#N/A</v>
      </c>
      <c r="N22" s="230" t="e">
        <f>IF(ISNUMBER(Regressions!O32),ROUND(Regressions!O32, 1), NA())</f>
        <v>#N/A</v>
      </c>
      <c r="O22" s="334" t="e">
        <f>IF(ISNUMBER(Regressions!Q32),ROUND(Regressions!Q32, 1), NA())</f>
        <v>#N/A</v>
      </c>
      <c r="P22" s="332" t="e">
        <f>IF(ISNUMBER(Regressions!R32),ROUND(Regressions!R32, 1), NA())</f>
        <v>#N/A</v>
      </c>
      <c r="Q22" s="208" t="e">
        <f>IF(ISNUMBER(Regressions!S32),ROUND(Regressions!S32, 1), NA())</f>
        <v>#N/A</v>
      </c>
      <c r="R22" s="333" t="e">
        <f>IF(ISNUMBER(Regressions!T32),ROUND(Regressions!T32, 1), NA())</f>
        <v>#N/A</v>
      </c>
      <c r="S22" s="230" t="e">
        <f>IF(ISNUMBER(Regressions!U32),ROUND(Regressions!U32, 1), NA())</f>
        <v>#N/A</v>
      </c>
    </row>
    <row xmlns:x14ac="http://schemas.microsoft.com/office/spreadsheetml/2009/9/ac" r="23" x14ac:dyDescent="0.2">
      <c r="A23" s="329" t="str">
        <f>IF(ISBLANK(Regressions!A33), " ", Regressions!A33)</f>
        <v>Democratic People's Republic of Korea</v>
      </c>
      <c r="B23" s="330">
        <f>IF(ISBLANK(Regressions!B33), " ", Regressions!B33)</f>
        <v>2019</v>
      </c>
      <c r="C23" s="335" t="str">
        <f>IF(ISBLANK(Regressions!C33), " ", Regressions!C33)</f>
        <v>National</v>
      </c>
      <c r="D23" s="331">
        <f>IF(ISBLANK(Regressions!D33), " ", Regressions!D33)</f>
        <v>4309408</v>
      </c>
      <c r="E23" s="207" t="e">
        <f>IF(ISNUMBER(Regressions!E33),ROUND(Regressions!E33, 1), NA())</f>
        <v>#N/A</v>
      </c>
      <c r="F23" s="332" t="e">
        <f>IF(ISNUMBER(Regressions!F33),ROUND(Regressions!F33, 1), NA())</f>
        <v>#N/A</v>
      </c>
      <c r="G23" s="229" t="e">
        <f>IF(ISNUMBER(Regressions!G33),ROUND(Regressions!G33, 1), NA())</f>
        <v>#N/A</v>
      </c>
      <c r="H23" s="333" t="e">
        <f>IF(ISNUMBER(Regressions!H33),ROUND(Regressions!H33, 1), NA())</f>
        <v>#N/A</v>
      </c>
      <c r="I23" s="230" t="e">
        <f>IF(ISNUMBER(Regressions!I33),ROUND(Regressions!I33, 1), NA())</f>
        <v>#N/A</v>
      </c>
      <c r="J23" s="334" t="e">
        <f>IF(ISNUMBER(Regressions!K33),ROUND(Regressions!K33, 1), NA())</f>
        <v>#N/A</v>
      </c>
      <c r="K23" s="332" t="e">
        <f>IF(ISNUMBER(Regressions!L33),ROUND(Regressions!L33, 1), NA())</f>
        <v>#N/A</v>
      </c>
      <c r="L23" s="231" t="e">
        <f>IF(ISNUMBER(Regressions!M33),ROUND(Regressions!M33, 1), NA())</f>
        <v>#N/A</v>
      </c>
      <c r="M23" s="333" t="e">
        <f>IF(ISNUMBER(Regressions!N33),ROUND(Regressions!N33, 1), NA())</f>
        <v>#N/A</v>
      </c>
      <c r="N23" s="230" t="e">
        <f>IF(ISNUMBER(Regressions!O33),ROUND(Regressions!O33, 1), NA())</f>
        <v>#N/A</v>
      </c>
      <c r="O23" s="334" t="e">
        <f>IF(ISNUMBER(Regressions!Q33),ROUND(Regressions!Q33, 1), NA())</f>
        <v>#N/A</v>
      </c>
      <c r="P23" s="332" t="e">
        <f>IF(ISNUMBER(Regressions!R33),ROUND(Regressions!R33, 1), NA())</f>
        <v>#N/A</v>
      </c>
      <c r="Q23" s="208" t="e">
        <f>IF(ISNUMBER(Regressions!S33),ROUND(Regressions!S33, 1), NA())</f>
        <v>#N/A</v>
      </c>
      <c r="R23" s="333" t="e">
        <f>IF(ISNUMBER(Regressions!T33),ROUND(Regressions!T33, 1), NA())</f>
        <v>#N/A</v>
      </c>
      <c r="S23" s="230" t="e">
        <f>IF(ISNUMBER(Regressions!U33),ROUND(Regressions!U33, 1), NA())</f>
        <v>#N/A</v>
      </c>
    </row>
    <row xmlns:x14ac="http://schemas.microsoft.com/office/spreadsheetml/2009/9/ac" r="24" x14ac:dyDescent="0.2">
      <c r="A24" s="329" t="str">
        <f>IF(ISBLANK(Regressions!A34), " ", Regressions!A34)</f>
        <v>Democratic People's Republic of Korea</v>
      </c>
      <c r="B24" s="330">
        <f>IF(ISBLANK(Regressions!B34), " ", Regressions!B34)</f>
        <v>2020</v>
      </c>
      <c r="C24" s="335" t="str">
        <f>IF(ISBLANK(Regressions!C34), " ", Regressions!C34)</f>
        <v>National</v>
      </c>
      <c r="D24" s="331">
        <f>IF(ISBLANK(Regressions!D34), " ", Regressions!D34)</f>
        <v>4271264</v>
      </c>
      <c r="E24" s="207" t="e">
        <f>IF(ISNUMBER(Regressions!E34),ROUND(Regressions!E34, 1), NA())</f>
        <v>#N/A</v>
      </c>
      <c r="F24" s="332" t="e">
        <f>IF(ISNUMBER(Regressions!F34),ROUND(Regressions!F34, 1), NA())</f>
        <v>#N/A</v>
      </c>
      <c r="G24" s="229" t="e">
        <f>IF(ISNUMBER(Regressions!G34),ROUND(Regressions!G34, 1), NA())</f>
        <v>#N/A</v>
      </c>
      <c r="H24" s="333" t="e">
        <f>IF(ISNUMBER(Regressions!H34),ROUND(Regressions!H34, 1), NA())</f>
        <v>#N/A</v>
      </c>
      <c r="I24" s="230" t="e">
        <f>IF(ISNUMBER(Regressions!I34),ROUND(Regressions!I34, 1), NA())</f>
        <v>#N/A</v>
      </c>
      <c r="J24" s="334" t="e">
        <f>IF(ISNUMBER(Regressions!K34),ROUND(Regressions!K34, 1), NA())</f>
        <v>#N/A</v>
      </c>
      <c r="K24" s="332" t="e">
        <f>IF(ISNUMBER(Regressions!L34),ROUND(Regressions!L34, 1), NA())</f>
        <v>#N/A</v>
      </c>
      <c r="L24" s="231" t="e">
        <f>IF(ISNUMBER(Regressions!M34),ROUND(Regressions!M34, 1), NA())</f>
        <v>#N/A</v>
      </c>
      <c r="M24" s="333" t="e">
        <f>IF(ISNUMBER(Regressions!N34),ROUND(Regressions!N34, 1), NA())</f>
        <v>#N/A</v>
      </c>
      <c r="N24" s="230" t="e">
        <f>IF(ISNUMBER(Regressions!O34),ROUND(Regressions!O34, 1), NA())</f>
        <v>#N/A</v>
      </c>
      <c r="O24" s="334" t="e">
        <f>IF(ISNUMBER(Regressions!Q34),ROUND(Regressions!Q34, 1), NA())</f>
        <v>#N/A</v>
      </c>
      <c r="P24" s="332" t="e">
        <f>IF(ISNUMBER(Regressions!R34),ROUND(Regressions!R34, 1), NA())</f>
        <v>#N/A</v>
      </c>
      <c r="Q24" s="208" t="e">
        <f>IF(ISNUMBER(Regressions!S34),ROUND(Regressions!S34, 1), NA())</f>
        <v>#N/A</v>
      </c>
      <c r="R24" s="333" t="e">
        <f>IF(ISNUMBER(Regressions!T34),ROUND(Regressions!T34, 1), NA())</f>
        <v>#N/A</v>
      </c>
      <c r="S24" s="230" t="e">
        <f>IF(ISNUMBER(Regressions!U34),ROUND(Regressions!U34, 1), NA())</f>
        <v>#N/A</v>
      </c>
    </row>
    <row xmlns:x14ac="http://schemas.microsoft.com/office/spreadsheetml/2009/9/ac" r="25" x14ac:dyDescent="0.2">
      <c r="A25" s="379" t="str">
        <f>IF(ISBLANK(Regressions!A35), " ", Regressions!A35)</f>
        <v>Democratic People's Republic of Korea</v>
      </c>
      <c r="B25" s="380">
        <f>IF(ISBLANK(Regressions!B35), " ", Regressions!B35)</f>
        <v>2021</v>
      </c>
      <c r="C25" s="381" t="str">
        <f>IF(ISBLANK(Regressions!C35), " ", Regressions!C35)</f>
        <v>National</v>
      </c>
      <c r="D25" s="382">
        <f>IF(ISBLANK(Regressions!D35), " ", Regressions!D35)</f>
        <v>4247353</v>
      </c>
      <c r="E25" s="385" t="e">
        <f>IF(ISNUMBER(Regressions!E35),ROUND(Regressions!E35, 1), NA())</f>
        <v>#N/A</v>
      </c>
      <c r="F25" s="383" t="e">
        <f>IF(ISNUMBER(Regressions!F35),ROUND(Regressions!F35, 1), NA())</f>
        <v>#N/A</v>
      </c>
      <c r="G25" s="386" t="e">
        <f>IF(ISNUMBER(Regressions!G35),ROUND(Regressions!G35, 1), NA())</f>
        <v>#N/A</v>
      </c>
      <c r="H25" s="384" t="e">
        <f>IF(ISNUMBER(Regressions!H35),ROUND(Regressions!H35, 1), NA())</f>
        <v>#N/A</v>
      </c>
      <c r="I25" s="387" t="e">
        <f>IF(ISNUMBER(Regressions!I35),ROUND(Regressions!I35, 1), NA())</f>
        <v>#N/A</v>
      </c>
      <c r="J25" s="385" t="e">
        <f>IF(ISNUMBER(Regressions!K35),ROUND(Regressions!K35, 1), NA())</f>
        <v>#N/A</v>
      </c>
      <c r="K25" s="383" t="e">
        <f>IF(ISNUMBER(Regressions!L35),ROUND(Regressions!L35, 1), NA())</f>
        <v>#N/A</v>
      </c>
      <c r="L25" s="388" t="e">
        <f>IF(ISNUMBER(Regressions!M35),ROUND(Regressions!M35, 1), NA())</f>
        <v>#N/A</v>
      </c>
      <c r="M25" s="384" t="e">
        <f>IF(ISNUMBER(Regressions!N35),ROUND(Regressions!N35, 1), NA())</f>
        <v>#N/A</v>
      </c>
      <c r="N25" s="387" t="e">
        <f>IF(ISNUMBER(Regressions!O35),ROUND(Regressions!O35, 1), NA())</f>
        <v>#N/A</v>
      </c>
      <c r="O25" s="385" t="e">
        <f>IF(ISNUMBER(Regressions!Q35),ROUND(Regressions!Q35, 1), NA())</f>
        <v>#N/A</v>
      </c>
      <c r="P25" s="383" t="e">
        <f>IF(ISNUMBER(Regressions!R35),ROUND(Regressions!R35, 1), NA())</f>
        <v>#N/A</v>
      </c>
      <c r="Q25" s="389" t="e">
        <f>IF(ISNUMBER(Regressions!S35),ROUND(Regressions!S35, 1), NA())</f>
        <v>#N/A</v>
      </c>
      <c r="R25" s="384" t="e">
        <f>IF(ISNUMBER(Regressions!T35),ROUND(Regressions!T35, 1), NA())</f>
        <v>#N/A</v>
      </c>
      <c r="S25" s="387" t="e">
        <f>IF(ISNUMBER(Regressions!U35),ROUND(Regressions!U35, 1), NA())</f>
        <v>#N/A</v>
      </c>
      <c r="T25" s="378"/>
      <c r="U25" s="378"/>
      <c r="V25" s="378"/>
      <c r="W25" s="378"/>
      <c r="X25" s="378"/>
      <c r="Y25" s="378"/>
      <c r="Z25" s="378"/>
      <c r="AA25" s="378"/>
      <c r="AB25" s="378"/>
      <c r="AC25" s="378"/>
    </row>
    <row xmlns:x14ac="http://schemas.microsoft.com/office/spreadsheetml/2009/9/ac" r="26" x14ac:dyDescent="0.2">
      <c r="A26" s="329" t="str">
        <f>IF(ISBLANK(Regressions!A36), " ", Regressions!A36)</f>
        <v>Democratic People's Republic of Korea</v>
      </c>
      <c r="B26" s="330">
        <f>IF(ISBLANK(Regressions!B36), " ", Regressions!B36)</f>
        <v>2022</v>
      </c>
      <c r="C26" s="335" t="str">
        <f>IF(ISBLANK(Regressions!C36), " ", Regressions!C36)</f>
        <v>National</v>
      </c>
      <c r="D26" s="331">
        <f>IF(ISBLANK(Regressions!D36), " ", Regressions!D36)</f>
        <v>4233161</v>
      </c>
      <c r="E26" s="207" t="e">
        <f>IF(ISNUMBER(Regressions!E36),ROUND(Regressions!E36, 1), NA())</f>
        <v>#N/A</v>
      </c>
      <c r="F26" s="332" t="e">
        <f>IF(ISNUMBER(Regressions!F36),ROUND(Regressions!F36, 1), NA())</f>
        <v>#N/A</v>
      </c>
      <c r="G26" s="229" t="e">
        <f>IF(ISNUMBER(Regressions!G36),ROUND(Regressions!G36, 1), NA())</f>
        <v>#N/A</v>
      </c>
      <c r="H26" s="333" t="e">
        <f>IF(ISNUMBER(Regressions!H36),ROUND(Regressions!H36, 1), NA())</f>
        <v>#N/A</v>
      </c>
      <c r="I26" s="230" t="e">
        <f>IF(ISNUMBER(Regressions!I36),ROUND(Regressions!I36, 1), NA())</f>
        <v>#N/A</v>
      </c>
      <c r="J26" s="334" t="e">
        <f>IF(ISNUMBER(Regressions!K36),ROUND(Regressions!K36, 1), NA())</f>
        <v>#N/A</v>
      </c>
      <c r="K26" s="332" t="e">
        <f>IF(ISNUMBER(Regressions!L36),ROUND(Regressions!L36, 1), NA())</f>
        <v>#N/A</v>
      </c>
      <c r="L26" s="231" t="e">
        <f>IF(ISNUMBER(Regressions!M36),ROUND(Regressions!M36, 1), NA())</f>
        <v>#N/A</v>
      </c>
      <c r="M26" s="333" t="e">
        <f>IF(ISNUMBER(Regressions!N36),ROUND(Regressions!N36, 1), NA())</f>
        <v>#N/A</v>
      </c>
      <c r="N26" s="230" t="e">
        <f>IF(ISNUMBER(Regressions!O36),ROUND(Regressions!O36, 1), NA())</f>
        <v>#N/A</v>
      </c>
      <c r="O26" s="334" t="e">
        <f>IF(ISNUMBER(Regressions!Q36),ROUND(Regressions!Q36, 1), NA())</f>
        <v>#N/A</v>
      </c>
      <c r="P26" s="332" t="e">
        <f>IF(ISNUMBER(Regressions!R36),ROUND(Regressions!R36, 1), NA())</f>
        <v>#N/A</v>
      </c>
      <c r="Q26" s="208" t="e">
        <f>IF(ISNUMBER(Regressions!S36),ROUND(Regressions!S36, 1), NA())</f>
        <v>#N/A</v>
      </c>
      <c r="R26" s="333" t="e">
        <f>IF(ISNUMBER(Regressions!T36),ROUND(Regressions!T36, 1), NA())</f>
        <v>#N/A</v>
      </c>
      <c r="S26" s="230" t="e">
        <f>IF(ISNUMBER(Regressions!U36),ROUND(Regressions!U36, 1), NA())</f>
        <v>#N/A</v>
      </c>
    </row>
    <row xmlns:x14ac="http://schemas.microsoft.com/office/spreadsheetml/2009/9/ac" r="27" x14ac:dyDescent="0.2">
      <c r="A27" s="336" t="str">
        <f>IF(ISBLANK(Regressions!A37), " ", Regressions!A37)</f>
        <v>Democratic People's Republic of Korea</v>
      </c>
      <c r="B27" s="337">
        <f>IF(ISBLANK(Regressions!B37), " ", Regressions!B37)</f>
        <v>2023</v>
      </c>
      <c r="C27" s="338" t="str">
        <f>IF(ISBLANK(Regressions!C37), " ", Regressions!C37)</f>
        <v>National</v>
      </c>
      <c r="D27" s="339">
        <f>IF(ISBLANK(Regressions!D37), " ", Regressions!D37)</f>
        <v>4223572</v>
      </c>
      <c r="E27" s="340" t="e">
        <f>IF(ISNUMBER(Regressions!E37),ROUND(Regressions!E37, 1), NA())</f>
        <v>#N/A</v>
      </c>
      <c r="F27" s="341" t="e">
        <f>IF(ISNUMBER(Regressions!F37),ROUND(Regressions!F37, 1), NA())</f>
        <v>#N/A</v>
      </c>
      <c r="G27" s="342" t="e">
        <f>IF(ISNUMBER(Regressions!G37),ROUND(Regressions!G37, 1), NA())</f>
        <v>#N/A</v>
      </c>
      <c r="H27" s="343" t="e">
        <f>IF(ISNUMBER(Regressions!H37),ROUND(Regressions!H37, 1), NA())</f>
        <v>#N/A</v>
      </c>
      <c r="I27" s="344" t="e">
        <f>IF(ISNUMBER(Regressions!I37),ROUND(Regressions!I37, 1), NA())</f>
        <v>#N/A</v>
      </c>
      <c r="J27" s="345" t="e">
        <f>IF(ISNUMBER(Regressions!K37),ROUND(Regressions!K37, 1), NA())</f>
        <v>#N/A</v>
      </c>
      <c r="K27" s="341" t="e">
        <f>IF(ISNUMBER(Regressions!L37),ROUND(Regressions!L37, 1), NA())</f>
        <v>#N/A</v>
      </c>
      <c r="L27" s="346" t="e">
        <f>IF(ISNUMBER(Regressions!M37),ROUND(Regressions!M37, 1), NA())</f>
        <v>#N/A</v>
      </c>
      <c r="M27" s="343" t="e">
        <f>IF(ISNUMBER(Regressions!N37),ROUND(Regressions!N37, 1), NA())</f>
        <v>#N/A</v>
      </c>
      <c r="N27" s="344" t="e">
        <f>IF(ISNUMBER(Regressions!O37),ROUND(Regressions!O37, 1), NA())</f>
        <v>#N/A</v>
      </c>
      <c r="O27" s="345" t="e">
        <f>IF(ISNUMBER(Regressions!Q37),ROUND(Regressions!Q37, 1), NA())</f>
        <v>#N/A</v>
      </c>
      <c r="P27" s="341" t="e">
        <f>IF(ISNUMBER(Regressions!R37),ROUND(Regressions!R37, 1), NA())</f>
        <v>#N/A</v>
      </c>
      <c r="Q27" s="347" t="e">
        <f>IF(ISNUMBER(Regressions!S37),ROUND(Regressions!S37, 1), NA())</f>
        <v>#N/A</v>
      </c>
      <c r="R27" s="343" t="e">
        <f>IF(ISNUMBER(Regressions!T37),ROUND(Regressions!T37, 1), NA())</f>
        <v>#N/A</v>
      </c>
      <c r="S27" s="344" t="e">
        <f>IF(ISNUMBER(Regressions!U37),ROUND(Regressions!U37, 1), NA())</f>
        <v>#N/A</v>
      </c>
    </row>
    <row xmlns:x14ac="http://schemas.microsoft.com/office/spreadsheetml/2009/9/ac" r="28" hidden="true" x14ac:dyDescent="0.2">
      <c r="A28" s="329" t="str">
        <f>IF(ISBLANK(Regressions!A38), " ", Regressions!A38)</f>
        <v>Democratic People's Republic of Korea</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Democratic People's Republic of Korea</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Democratic People's Republic of Korea</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Democratic People's Republic of Korea</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Democratic People's Republic of Korea</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Democratic People's Republic of Korea</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Democratic People's Republic of Korea</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Democratic People's Republic of Korea</v>
      </c>
      <c r="B35" s="330">
        <f>IF(ISBLANK(Regressions!B45), " ", Regressions!B45)</f>
        <v>2000</v>
      </c>
      <c r="C35" s="335" t="str">
        <f>IF(ISBLANK(Regressions!C45), " ", Regressions!C45)</f>
        <v>Urban</v>
      </c>
      <c r="D35" s="331">
        <f>IF(ISBLANK(Regressions!D45), " ", Regressions!D45)</f>
        <v>2794887.1687794868</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Democratic People's Republic of Korea</v>
      </c>
      <c r="B36" s="330">
        <f>IF(ISBLANK(Regressions!B46), " ", Regressions!B46)</f>
        <v>2001</v>
      </c>
      <c r="C36" s="335" t="str">
        <f>IF(ISBLANK(Regressions!C46), " ", Regressions!C46)</f>
        <v>Urban</v>
      </c>
      <c r="D36" s="331">
        <f>IF(ISBLANK(Regressions!D46), " ", Regressions!D46)</f>
        <v>2817925.71814476</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Democratic People's Republic of Korea</v>
      </c>
      <c r="B37" s="330">
        <f>IF(ISBLANK(Regressions!B47), " ", Regressions!B47)</f>
        <v>2002</v>
      </c>
      <c r="C37" s="335" t="str">
        <f>IF(ISBLANK(Regressions!C47), " ", Regressions!C47)</f>
        <v>Urban</v>
      </c>
      <c r="D37" s="331">
        <f>IF(ISBLANK(Regressions!D47), " ", Regressions!D47)</f>
        <v>2835340.7657746118</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Democratic People's Republic of Korea</v>
      </c>
      <c r="B38" s="330">
        <f>IF(ISBLANK(Regressions!B48), " ", Regressions!B48)</f>
        <v>2003</v>
      </c>
      <c r="C38" s="335" t="str">
        <f>IF(ISBLANK(Regressions!C48), " ", Regressions!C48)</f>
        <v>Urban</v>
      </c>
      <c r="D38" s="331">
        <f>IF(ISBLANK(Regressions!D48), " ", Regressions!D48)</f>
        <v>2841933.6751335142</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Democratic People's Republic of Korea</v>
      </c>
      <c r="B39" s="330">
        <f>IF(ISBLANK(Regressions!B49), " ", Regressions!B49)</f>
        <v>2004</v>
      </c>
      <c r="C39" s="335" t="str">
        <f>IF(ISBLANK(Regressions!C49), " ", Regressions!C49)</f>
        <v>Urban</v>
      </c>
      <c r="D39" s="331">
        <f>IF(ISBLANK(Regressions!D49), " ", Regressions!D49)</f>
        <v>2847671.7272558212</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Democratic People's Republic of Korea</v>
      </c>
      <c r="B40" s="330">
        <f>IF(ISBLANK(Regressions!B50), " ", Regressions!B50)</f>
        <v>2005</v>
      </c>
      <c r="C40" s="335" t="str">
        <f>IF(ISBLANK(Regressions!C50), " ", Regressions!C50)</f>
        <v>Urban</v>
      </c>
      <c r="D40" s="331">
        <f>IF(ISBLANK(Regressions!D50), " ", Regressions!D50)</f>
        <v>2849863.1594924158</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Democratic People's Republic of Korea</v>
      </c>
      <c r="B41" s="330">
        <f>IF(ISBLANK(Regressions!B51), " ", Regressions!B51)</f>
        <v>2006</v>
      </c>
      <c r="C41" s="335" t="str">
        <f>IF(ISBLANK(Regressions!C51), " ", Regressions!C51)</f>
        <v>Urban</v>
      </c>
      <c r="D41" s="331">
        <f>IF(ISBLANK(Regressions!D51), " ", Regressions!D51)</f>
        <v>2843835.4142576982</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Democratic People's Republic of Korea</v>
      </c>
      <c r="B42" s="330">
        <f>IF(ISBLANK(Regressions!B52), " ", Regressions!B52)</f>
        <v>2007</v>
      </c>
      <c r="C42" s="335" t="str">
        <f>IF(ISBLANK(Regressions!C52), " ", Regressions!C52)</f>
        <v>Urban</v>
      </c>
      <c r="D42" s="331">
        <f>IF(ISBLANK(Regressions!D52), " ", Regressions!D52)</f>
        <v>2835739.7785115051</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Democratic People's Republic of Korea</v>
      </c>
      <c r="B43" s="330">
        <f>IF(ISBLANK(Regressions!B53), " ", Regressions!B53)</f>
        <v>2008</v>
      </c>
      <c r="C43" s="335" t="str">
        <f>IF(ISBLANK(Regressions!C53), " ", Regressions!C53)</f>
        <v>Urban</v>
      </c>
      <c r="D43" s="331">
        <f>IF(ISBLANK(Regressions!D53), " ", Regressions!D53)</f>
        <v>2814971.2401244352</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Democratic People's Republic of Korea</v>
      </c>
      <c r="B44" s="330">
        <f>IF(ISBLANK(Regressions!B54), " ", Regressions!B54)</f>
        <v>2009</v>
      </c>
      <c r="C44" s="335" t="str">
        <f>IF(ISBLANK(Regressions!C54), " ", Regressions!C54)</f>
        <v>Urban</v>
      </c>
      <c r="D44" s="331">
        <f>IF(ISBLANK(Regressions!D54), " ", Regressions!D54)</f>
        <v>2786918.930970917</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Democratic People's Republic of Korea</v>
      </c>
      <c r="B45" s="330">
        <f>IF(ISBLANK(Regressions!B55), " ", Regressions!B55)</f>
        <v>2010</v>
      </c>
      <c r="C45" s="335" t="str">
        <f>IF(ISBLANK(Regressions!C55), " ", Regressions!C55)</f>
        <v>Urban</v>
      </c>
      <c r="D45" s="331">
        <f>IF(ISBLANK(Regressions!D55), " ", Regressions!D55)</f>
        <v>2755747.5120358281</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Democratic People's Republic of Korea</v>
      </c>
      <c r="B46" s="330">
        <f>IF(ISBLANK(Regressions!B56), " ", Regressions!B56)</f>
        <v>2011</v>
      </c>
      <c r="C46" s="335" t="str">
        <f>IF(ISBLANK(Regressions!C56), " ", Regressions!C56)</f>
        <v>Urban</v>
      </c>
      <c r="D46" s="331">
        <f>IF(ISBLANK(Regressions!D56), " ", Regressions!D56)</f>
        <v>2717781.1684298711</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Democratic People's Republic of Korea</v>
      </c>
      <c r="B47" s="330">
        <f>IF(ISBLANK(Regressions!B57), " ", Regressions!B57)</f>
        <v>2012</v>
      </c>
      <c r="C47" s="335" t="str">
        <f>IF(ISBLANK(Regressions!C57), " ", Regressions!C57)</f>
        <v>Urban</v>
      </c>
      <c r="D47" s="331">
        <f>IF(ISBLANK(Regressions!D57), " ", Regressions!D57)</f>
        <v>2679234.5231501772</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Democratic People's Republic of Korea</v>
      </c>
      <c r="B48" s="330">
        <f>IF(ISBLANK(Regressions!B58), " ", Regressions!B58)</f>
        <v>2013</v>
      </c>
      <c r="C48" s="335" t="str">
        <f>IF(ISBLANK(Regressions!C58), " ", Regressions!C58)</f>
        <v>Urban</v>
      </c>
      <c r="D48" s="331">
        <f>IF(ISBLANK(Regressions!D58), " ", Regressions!D58)</f>
        <v>2641246.0614440921</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Democratic People's Republic of Korea</v>
      </c>
      <c r="B49" s="330">
        <f>IF(ISBLANK(Regressions!B59), " ", Regressions!B59)</f>
        <v>2014</v>
      </c>
      <c r="C49" s="335" t="str">
        <f>IF(ISBLANK(Regressions!C59), " ", Regressions!C59)</f>
        <v>Urban</v>
      </c>
      <c r="D49" s="331">
        <f>IF(ISBLANK(Regressions!D59), " ", Regressions!D59)</f>
        <v>2849526.3848338318</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Democratic People's Republic of Korea</v>
      </c>
      <c r="B50" s="330">
        <f>IF(ISBLANK(Regressions!B60), " ", Regressions!B60)</f>
        <v>2015</v>
      </c>
      <c r="C50" s="335" t="str">
        <f>IF(ISBLANK(Regressions!C60), " ", Regressions!C60)</f>
        <v>Urban</v>
      </c>
      <c r="D50" s="331">
        <f>IF(ISBLANK(Regressions!D60), " ", Regressions!D60)</f>
        <v>2812674.9838410178</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Democratic People's Republic of Korea</v>
      </c>
      <c r="B51" s="330">
        <f>IF(ISBLANK(Regressions!B61), " ", Regressions!B61)</f>
        <v>2016</v>
      </c>
      <c r="C51" s="335" t="str">
        <f>IF(ISBLANK(Regressions!C61), " ", Regressions!C61)</f>
        <v>Urban</v>
      </c>
      <c r="D51" s="331">
        <f>IF(ISBLANK(Regressions!D61), " ", Regressions!D61)</f>
        <v>2768473.7602072912</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Democratic People's Republic of Korea</v>
      </c>
      <c r="B52" s="330">
        <f>IF(ISBLANK(Regressions!B62), " ", Regressions!B62)</f>
        <v>2017</v>
      </c>
      <c r="C52" s="335" t="str">
        <f>IF(ISBLANK(Regressions!C62), " ", Regressions!C62)</f>
        <v>Urban</v>
      </c>
      <c r="D52" s="331">
        <f>IF(ISBLANK(Regressions!D62), " ", Regressions!D62)</f>
        <v>2728629.8478643801</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Democratic People's Republic of Korea</v>
      </c>
      <c r="B53" s="330">
        <f>IF(ISBLANK(Regressions!B63), " ", Regressions!B63)</f>
        <v>2018</v>
      </c>
      <c r="C53" s="335" t="str">
        <f>IF(ISBLANK(Regressions!C63), " ", Regressions!C63)</f>
        <v>Urban</v>
      </c>
      <c r="D53" s="331">
        <f>IF(ISBLANK(Regressions!D63), " ", Regressions!D63)</f>
        <v>2697804.7022055821</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Democratic People's Republic of Korea</v>
      </c>
      <c r="B54" s="330">
        <f>IF(ISBLANK(Regressions!B64), " ", Regressions!B64)</f>
        <v>2019</v>
      </c>
      <c r="C54" s="335" t="str">
        <f>IF(ISBLANK(Regressions!C64), " ", Regressions!C64)</f>
        <v>Urban</v>
      </c>
      <c r="D54" s="331">
        <f>IF(ISBLANK(Regressions!D64), " ", Regressions!D64)</f>
        <v>2677607.5180603019</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Democratic People's Republic of Korea</v>
      </c>
      <c r="B55" s="330">
        <f>IF(ISBLANK(Regressions!B65), " ", Regressions!B65)</f>
        <v>2020</v>
      </c>
      <c r="C55" s="335" t="str">
        <f>IF(ISBLANK(Regressions!C65), " ", Regressions!C65)</f>
        <v>Urban</v>
      </c>
      <c r="D55" s="331">
        <f>IF(ISBLANK(Regressions!D65), " ", Regressions!D65)</f>
        <v>2664457.2179992669</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79" t="str">
        <f>IF(ISBLANK(Regressions!A66), " ", Regressions!A66)</f>
        <v>Democratic People's Republic of Korea</v>
      </c>
      <c r="B56" s="380">
        <f>IF(ISBLANK(Regressions!B66), " ", Regressions!B66)</f>
        <v>2021</v>
      </c>
      <c r="C56" s="381" t="str">
        <f>IF(ISBLANK(Regressions!C66), " ", Regressions!C66)</f>
        <v>Urban</v>
      </c>
      <c r="D56" s="382">
        <f>IF(ISBLANK(Regressions!D66), " ", Regressions!D66)</f>
        <v>2660626.7936734012</v>
      </c>
      <c r="E56" s="385" t="e">
        <f>IF(ISNUMBER(Regressions!E66),ROUND(Regressions!E66, 1), NA())</f>
        <v>#N/A</v>
      </c>
      <c r="F56" s="383" t="e">
        <f>IF(ISNUMBER(Regressions!F66),ROUND(Regressions!F66, 1), NA())</f>
        <v>#N/A</v>
      </c>
      <c r="G56" s="386" t="e">
        <f>IF(ISNUMBER(Regressions!G66),ROUND(Regressions!G66, 1), NA())</f>
        <v>#N/A</v>
      </c>
      <c r="H56" s="384" t="e">
        <f>IF(ISNUMBER(Regressions!H66),ROUND(Regressions!H66, 1), NA())</f>
        <v>#N/A</v>
      </c>
      <c r="I56" s="387" t="e">
        <f>IF(ISNUMBER(Regressions!I66),ROUND(Regressions!I66, 1), NA())</f>
        <v>#N/A</v>
      </c>
      <c r="J56" s="385" t="e">
        <f>IF(ISNUMBER(Regressions!K66),ROUND(Regressions!K66, 1), NA())</f>
        <v>#N/A</v>
      </c>
      <c r="K56" s="383" t="e">
        <f>IF(ISNUMBER(Regressions!L66),ROUND(Regressions!L66, 1), NA())</f>
        <v>#N/A</v>
      </c>
      <c r="L56" s="388" t="e">
        <f>IF(ISNUMBER(Regressions!M66),ROUND(Regressions!M66, 1), NA())</f>
        <v>#N/A</v>
      </c>
      <c r="M56" s="384" t="e">
        <f>IF(ISNUMBER(Regressions!N66),ROUND(Regressions!N66, 1), NA())</f>
        <v>#N/A</v>
      </c>
      <c r="N56" s="387" t="e">
        <f>IF(ISNUMBER(Regressions!O66),ROUND(Regressions!O66, 1), NA())</f>
        <v>#N/A</v>
      </c>
      <c r="O56" s="385" t="e">
        <f>IF(ISNUMBER(Regressions!Q66),ROUND(Regressions!Q66, 1), NA())</f>
        <v>#N/A</v>
      </c>
      <c r="P56" s="383" t="e">
        <f>IF(ISNUMBER(Regressions!R66),ROUND(Regressions!R66, 1), NA())</f>
        <v>#N/A</v>
      </c>
      <c r="Q56" s="389" t="e">
        <f>IF(ISNUMBER(Regressions!S66),ROUND(Regressions!S66, 1), NA())</f>
        <v>#N/A</v>
      </c>
      <c r="R56" s="384" t="e">
        <f>IF(ISNUMBER(Regressions!T66),ROUND(Regressions!T66, 1), NA())</f>
        <v>#N/A</v>
      </c>
      <c r="S56" s="387" t="e">
        <f>IF(ISNUMBER(Regressions!U66),ROUND(Regressions!U66, 1), NA())</f>
        <v>#N/A</v>
      </c>
      <c r="T56" s="378"/>
      <c r="U56" s="378"/>
      <c r="V56" s="378"/>
      <c r="W56" s="378"/>
      <c r="X56" s="378"/>
      <c r="Y56" s="378"/>
      <c r="Z56" s="378"/>
      <c r="AA56" s="378"/>
      <c r="AB56" s="378"/>
      <c r="AC56" s="378"/>
    </row>
    <row xmlns:x14ac="http://schemas.microsoft.com/office/spreadsheetml/2009/9/ac" r="57" x14ac:dyDescent="0.2">
      <c r="A57" s="329" t="str">
        <f>IF(ISBLANK(Regressions!A67), " ", Regressions!A67)</f>
        <v>Democratic People's Republic of Korea</v>
      </c>
      <c r="B57" s="330">
        <f>IF(ISBLANK(Regressions!B67), " ", Regressions!B67)</f>
        <v>2022</v>
      </c>
      <c r="C57" s="335" t="str">
        <f>IF(ISBLANK(Regressions!C67), " ", Regressions!C67)</f>
        <v>Urban</v>
      </c>
      <c r="D57" s="331">
        <f>IF(ISBLANK(Regressions!D67), " ", Regressions!D67)</f>
        <v>2663335.590262298</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Democratic People's Republic of Korea</v>
      </c>
      <c r="B58" s="337">
        <f>IF(ISBLANK(Regressions!B68), " ", Regressions!B68)</f>
        <v>2023</v>
      </c>
      <c r="C58" s="338" t="str">
        <f>IF(ISBLANK(Regressions!C68), " ", Regressions!C68)</f>
        <v>Urban</v>
      </c>
      <c r="D58" s="339">
        <f>IF(ISBLANK(Regressions!D68), " ", Regressions!D68)</f>
        <v>2669424.1737809749</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Democratic People's Republic of Korea</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Democratic People's Republic of Korea</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Democratic People's Republic of Korea</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Democratic People's Republic of Korea</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Democratic People's Republic of Korea</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Democratic People's Republic of Korea</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Democratic People's Republic of Korea</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Democratic People's Republic of Korea</v>
      </c>
      <c r="B66" s="330">
        <f>IF(ISBLANK(Regressions!B76), " ", Regressions!B76)</f>
        <v>2000</v>
      </c>
      <c r="C66" s="335" t="str">
        <f>IF(ISBLANK(Regressions!C76), " ", Regressions!C76)</f>
        <v>Rural</v>
      </c>
      <c r="D66" s="331">
        <f>IF(ISBLANK(Regressions!D76), " ", Regressions!D76)</f>
        <v>1909359.831220512</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Democratic People's Republic of Korea</v>
      </c>
      <c r="B67" s="330">
        <f>IF(ISBLANK(Regressions!B77), " ", Regressions!B77)</f>
        <v>2001</v>
      </c>
      <c r="C67" s="335" t="str">
        <f>IF(ISBLANK(Regressions!C77), " ", Regressions!C77)</f>
        <v>Rural</v>
      </c>
      <c r="D67" s="331">
        <f>IF(ISBLANK(Regressions!D77), " ", Regressions!D77)</f>
        <v>1918800.28185524</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Democratic People's Republic of Korea</v>
      </c>
      <c r="B68" s="330">
        <f>IF(ISBLANK(Regressions!B78), " ", Regressions!B78)</f>
        <v>2002</v>
      </c>
      <c r="C68" s="335" t="str">
        <f>IF(ISBLANK(Regressions!C78), " ", Regressions!C78)</f>
        <v>Rural</v>
      </c>
      <c r="D68" s="331">
        <f>IF(ISBLANK(Regressions!D78), " ", Regressions!D78)</f>
        <v>1924338.2342253879</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Democratic People's Republic of Korea</v>
      </c>
      <c r="B69" s="330">
        <f>IF(ISBLANK(Regressions!B79), " ", Regressions!B79)</f>
        <v>2003</v>
      </c>
      <c r="C69" s="335" t="str">
        <f>IF(ISBLANK(Regressions!C79), " ", Regressions!C79)</f>
        <v>Rural</v>
      </c>
      <c r="D69" s="331">
        <f>IF(ISBLANK(Regressions!D79), " ", Regressions!D79)</f>
        <v>1922574.324866486</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Democratic People's Republic of Korea</v>
      </c>
      <c r="B70" s="330">
        <f>IF(ISBLANK(Regressions!B80), " ", Regressions!B80)</f>
        <v>2004</v>
      </c>
      <c r="C70" s="335" t="str">
        <f>IF(ISBLANK(Regressions!C80), " ", Regressions!C80)</f>
        <v>Rural</v>
      </c>
      <c r="D70" s="331">
        <f>IF(ISBLANK(Regressions!D80), " ", Regressions!D80)</f>
        <v>1920141.272744179</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Democratic People's Republic of Korea</v>
      </c>
      <c r="B71" s="330">
        <f>IF(ISBLANK(Regressions!B81), " ", Regressions!B81)</f>
        <v>2005</v>
      </c>
      <c r="C71" s="335" t="str">
        <f>IF(ISBLANK(Regressions!C81), " ", Regressions!C81)</f>
        <v>Rural</v>
      </c>
      <c r="D71" s="331">
        <f>IF(ISBLANK(Regressions!D81), " ", Regressions!D81)</f>
        <v>1915395.8405075839</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Democratic People's Republic of Korea</v>
      </c>
      <c r="B72" s="330">
        <f>IF(ISBLANK(Regressions!B82), " ", Regressions!B82)</f>
        <v>2006</v>
      </c>
      <c r="C72" s="335" t="str">
        <f>IF(ISBLANK(Regressions!C82), " ", Regressions!C82)</f>
        <v>Rural</v>
      </c>
      <c r="D72" s="331">
        <f>IF(ISBLANK(Regressions!D82), " ", Regressions!D82)</f>
        <v>1905071.585742302</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Democratic People's Republic of Korea</v>
      </c>
      <c r="B73" s="330">
        <f>IF(ISBLANK(Regressions!B83), " ", Regressions!B83)</f>
        <v>2007</v>
      </c>
      <c r="C73" s="335" t="str">
        <f>IF(ISBLANK(Regressions!C83), " ", Regressions!C83)</f>
        <v>Rural</v>
      </c>
      <c r="D73" s="331">
        <f>IF(ISBLANK(Regressions!D83), " ", Regressions!D83)</f>
        <v>1893488.2214884949</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Democratic People's Republic of Korea</v>
      </c>
      <c r="B74" s="330">
        <f>IF(ISBLANK(Regressions!B84), " ", Regressions!B84)</f>
        <v>2008</v>
      </c>
      <c r="C74" s="335" t="str">
        <f>IF(ISBLANK(Regressions!C84), " ", Regressions!C84)</f>
        <v>Rural</v>
      </c>
      <c r="D74" s="331">
        <f>IF(ISBLANK(Regressions!D84), " ", Regressions!D84)</f>
        <v>1873521.7598755651</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Democratic People's Republic of Korea</v>
      </c>
      <c r="B75" s="330">
        <f>IF(ISBLANK(Regressions!B85), " ", Regressions!B85)</f>
        <v>2009</v>
      </c>
      <c r="C75" s="335" t="str">
        <f>IF(ISBLANK(Regressions!C85), " ", Regressions!C85)</f>
        <v>Rural</v>
      </c>
      <c r="D75" s="331">
        <f>IF(ISBLANK(Regressions!D85), " ", Regressions!D85)</f>
        <v>1842899.069029083</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Democratic People's Republic of Korea</v>
      </c>
      <c r="B76" s="330">
        <f>IF(ISBLANK(Regressions!B86), " ", Regressions!B86)</f>
        <v>2010</v>
      </c>
      <c r="C76" s="335" t="str">
        <f>IF(ISBLANK(Regressions!C86), " ", Regressions!C86)</f>
        <v>Rural</v>
      </c>
      <c r="D76" s="331">
        <f>IF(ISBLANK(Regressions!D86), " ", Regressions!D86)</f>
        <v>1808486.4879641719</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Democratic People's Republic of Korea</v>
      </c>
      <c r="B77" s="330">
        <f>IF(ISBLANK(Regressions!B87), " ", Regressions!B87)</f>
        <v>2011</v>
      </c>
      <c r="C77" s="335" t="str">
        <f>IF(ISBLANK(Regressions!C87), " ", Regressions!C87)</f>
        <v>Rural</v>
      </c>
      <c r="D77" s="331">
        <f>IF(ISBLANK(Regressions!D87), " ", Regressions!D87)</f>
        <v>1770190.8315701301</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Democratic People's Republic of Korea</v>
      </c>
      <c r="B78" s="330">
        <f>IF(ISBLANK(Regressions!B88), " ", Regressions!B88)</f>
        <v>2012</v>
      </c>
      <c r="C78" s="335" t="str">
        <f>IF(ISBLANK(Regressions!C88), " ", Regressions!C88)</f>
        <v>Rural</v>
      </c>
      <c r="D78" s="331">
        <f>IF(ISBLANK(Regressions!D88), " ", Regressions!D88)</f>
        <v>1731899.476849823</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Democratic People's Republic of Korea</v>
      </c>
      <c r="B79" s="330">
        <f>IF(ISBLANK(Regressions!B89), " ", Regressions!B89)</f>
        <v>2013</v>
      </c>
      <c r="C79" s="335" t="str">
        <f>IF(ISBLANK(Regressions!C89), " ", Regressions!C89)</f>
        <v>Rural</v>
      </c>
      <c r="D79" s="331">
        <f>IF(ISBLANK(Regressions!D89), " ", Regressions!D89)</f>
        <v>1694493.9385559079</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Democratic People's Republic of Korea</v>
      </c>
      <c r="B80" s="330">
        <f>IF(ISBLANK(Regressions!B90), " ", Regressions!B90)</f>
        <v>2014</v>
      </c>
      <c r="C80" s="335" t="str">
        <f>IF(ISBLANK(Regressions!C90), " ", Regressions!C90)</f>
        <v>Rural</v>
      </c>
      <c r="D80" s="331">
        <f>IF(ISBLANK(Regressions!D90), " ", Regressions!D90)</f>
        <v>1814335.615166168</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Democratic People's Republic of Korea</v>
      </c>
      <c r="B81" s="330">
        <f>IF(ISBLANK(Regressions!B91), " ", Regressions!B91)</f>
        <v>2015</v>
      </c>
      <c r="C81" s="335" t="str">
        <f>IF(ISBLANK(Regressions!C91), " ", Regressions!C91)</f>
        <v>Rural</v>
      </c>
      <c r="D81" s="331">
        <f>IF(ISBLANK(Regressions!D91), " ", Regressions!D91)</f>
        <v>1777424.0161589819</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Democratic People's Republic of Korea</v>
      </c>
      <c r="B82" s="330">
        <f>IF(ISBLANK(Regressions!B92), " ", Regressions!B92)</f>
        <v>2016</v>
      </c>
      <c r="C82" s="335" t="str">
        <f>IF(ISBLANK(Regressions!C92), " ", Regressions!C92)</f>
        <v>Rural</v>
      </c>
      <c r="D82" s="331">
        <f>IF(ISBLANK(Regressions!D92), " ", Regressions!D92)</f>
        <v>1735233.239792709</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Democratic People's Republic of Korea</v>
      </c>
      <c r="B83" s="330">
        <f>IF(ISBLANK(Regressions!B93), " ", Regressions!B93)</f>
        <v>2017</v>
      </c>
      <c r="C83" s="335" t="str">
        <f>IF(ISBLANK(Regressions!C93), " ", Regressions!C93)</f>
        <v>Rural</v>
      </c>
      <c r="D83" s="331">
        <f>IF(ISBLANK(Regressions!D93), " ", Regressions!D93)</f>
        <v>1695362.1521356211</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Democratic People's Republic of Korea</v>
      </c>
      <c r="B84" s="330">
        <f>IF(ISBLANK(Regressions!B94), " ", Regressions!B94)</f>
        <v>2018</v>
      </c>
      <c r="C84" s="335" t="str">
        <f>IF(ISBLANK(Regressions!C94), " ", Regressions!C94)</f>
        <v>Rural</v>
      </c>
      <c r="D84" s="331">
        <f>IF(ISBLANK(Regressions!D94), " ", Regressions!D94)</f>
        <v>1660593.2977944179</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Democratic People's Republic of Korea</v>
      </c>
      <c r="B85" s="330">
        <f>IF(ISBLANK(Regressions!B95), " ", Regressions!B95)</f>
        <v>2019</v>
      </c>
      <c r="C85" s="335" t="str">
        <f>IF(ISBLANK(Regressions!C95), " ", Regressions!C95)</f>
        <v>Rural</v>
      </c>
      <c r="D85" s="331">
        <f>IF(ISBLANK(Regressions!D95), " ", Regressions!D95)</f>
        <v>1631800.4819396969</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Democratic People's Republic of Korea</v>
      </c>
      <c r="B86" s="330">
        <f>IF(ISBLANK(Regressions!B96), " ", Regressions!B96)</f>
        <v>2020</v>
      </c>
      <c r="C86" s="335" t="str">
        <f>IF(ISBLANK(Regressions!C96), " ", Regressions!C96)</f>
        <v>Rural</v>
      </c>
      <c r="D86" s="331">
        <f>IF(ISBLANK(Regressions!D96), " ", Regressions!D96)</f>
        <v>1606806.7820007319</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79" t="str">
        <f>IF(ISBLANK(Regressions!A97), " ", Regressions!A97)</f>
        <v>Democratic People's Republic of Korea</v>
      </c>
      <c r="B87" s="380">
        <f>IF(ISBLANK(Regressions!B97), " ", Regressions!B97)</f>
        <v>2021</v>
      </c>
      <c r="C87" s="381" t="str">
        <f>IF(ISBLANK(Regressions!C97), " ", Regressions!C97)</f>
        <v>Rural</v>
      </c>
      <c r="D87" s="382">
        <f>IF(ISBLANK(Regressions!D97), " ", Regressions!D97)</f>
        <v>1586726.206326599</v>
      </c>
      <c r="E87" s="385" t="e">
        <f>IF(ISNUMBER(Regressions!E97),ROUND(Regressions!E97, 1), NA())</f>
        <v>#N/A</v>
      </c>
      <c r="F87" s="383" t="e">
        <f>IF(ISNUMBER(Regressions!F97),ROUND(Regressions!F97, 1), NA())</f>
        <v>#N/A</v>
      </c>
      <c r="G87" s="386" t="e">
        <f>IF(ISNUMBER(Regressions!G97),ROUND(Regressions!G97, 1), NA())</f>
        <v>#N/A</v>
      </c>
      <c r="H87" s="384" t="e">
        <f>IF(ISNUMBER(Regressions!H97),ROUND(Regressions!H97, 1), NA())</f>
        <v>#N/A</v>
      </c>
      <c r="I87" s="387" t="e">
        <f>IF(ISNUMBER(Regressions!I97),ROUND(Regressions!I97, 1), NA())</f>
        <v>#N/A</v>
      </c>
      <c r="J87" s="385" t="e">
        <f>IF(ISNUMBER(Regressions!K97),ROUND(Regressions!K97, 1), NA())</f>
        <v>#N/A</v>
      </c>
      <c r="K87" s="383" t="e">
        <f>IF(ISNUMBER(Regressions!L97),ROUND(Regressions!L97, 1), NA())</f>
        <v>#N/A</v>
      </c>
      <c r="L87" s="388" t="e">
        <f>IF(ISNUMBER(Regressions!M97),ROUND(Regressions!M97, 1), NA())</f>
        <v>#N/A</v>
      </c>
      <c r="M87" s="384" t="e">
        <f>IF(ISNUMBER(Regressions!N97),ROUND(Regressions!N97, 1), NA())</f>
        <v>#N/A</v>
      </c>
      <c r="N87" s="387" t="e">
        <f>IF(ISNUMBER(Regressions!O97),ROUND(Regressions!O97, 1), NA())</f>
        <v>#N/A</v>
      </c>
      <c r="O87" s="385" t="e">
        <f>IF(ISNUMBER(Regressions!Q97),ROUND(Regressions!Q97, 1), NA())</f>
        <v>#N/A</v>
      </c>
      <c r="P87" s="383" t="e">
        <f>IF(ISNUMBER(Regressions!R97),ROUND(Regressions!R97, 1), NA())</f>
        <v>#N/A</v>
      </c>
      <c r="Q87" s="389" t="e">
        <f>IF(ISNUMBER(Regressions!S97),ROUND(Regressions!S97, 1), NA())</f>
        <v>#N/A</v>
      </c>
      <c r="R87" s="384" t="e">
        <f>IF(ISNUMBER(Regressions!T97),ROUND(Regressions!T97, 1), NA())</f>
        <v>#N/A</v>
      </c>
      <c r="S87" s="387" t="e">
        <f>IF(ISNUMBER(Regressions!U97),ROUND(Regressions!U97, 1), NA())</f>
        <v>#N/A</v>
      </c>
      <c r="T87" s="378"/>
      <c r="U87" s="378"/>
      <c r="V87" s="378"/>
      <c r="W87" s="378"/>
      <c r="X87" s="378"/>
      <c r="Y87" s="378"/>
      <c r="Z87" s="378"/>
      <c r="AA87" s="378"/>
      <c r="AB87" s="378"/>
      <c r="AC87" s="378"/>
    </row>
    <row xmlns:x14ac="http://schemas.microsoft.com/office/spreadsheetml/2009/9/ac" r="88" x14ac:dyDescent="0.2">
      <c r="A88" s="329" t="str">
        <f>IF(ISBLANK(Regressions!A98), " ", Regressions!A98)</f>
        <v>Democratic People's Republic of Korea</v>
      </c>
      <c r="B88" s="330">
        <f>IF(ISBLANK(Regressions!B98), " ", Regressions!B98)</f>
        <v>2022</v>
      </c>
      <c r="C88" s="335" t="str">
        <f>IF(ISBLANK(Regressions!C98), " ", Regressions!C98)</f>
        <v>Rural</v>
      </c>
      <c r="D88" s="331">
        <f>IF(ISBLANK(Regressions!D98), " ", Regressions!D98)</f>
        <v>1569825.4097377011</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Democratic People's Republic of Korea</v>
      </c>
      <c r="B89" s="337">
        <f>IF(ISBLANK(Regressions!B99), " ", Regressions!B99)</f>
        <v>2023</v>
      </c>
      <c r="C89" s="338" t="str">
        <f>IF(ISBLANK(Regressions!C99), " ", Regressions!C99)</f>
        <v>Rural</v>
      </c>
      <c r="D89" s="339">
        <f>IF(ISBLANK(Regressions!D99), " ", Regressions!D99)</f>
        <v>1554147.8262190251</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Democratic People's Republic of Korea</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Democratic People's Republic of Korea</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Democratic People's Republic of Korea</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Democratic People's Republic of Korea</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Democratic People's Republic of Korea</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Democratic People's Republic of Korea</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Democratic People's Republic of Korea</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Democratic People's Republic of Korea</v>
      </c>
      <c r="B97" s="330">
        <f>IF(ISBLANK(Regressions!B107), " ", Regressions!B107)</f>
        <v>2000</v>
      </c>
      <c r="C97" s="335" t="str">
        <f>IF(ISBLANK(Regressions!C107), " ", Regressions!C107)</f>
        <v>Pre-primary</v>
      </c>
      <c r="D97" s="331">
        <f>IF(ISBLANK(Regressions!D107), " ", Regressions!D107)</f>
        <v>831597</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Democratic People's Republic of Korea</v>
      </c>
      <c r="B98" s="330">
        <f>IF(ISBLANK(Regressions!B108), " ", Regressions!B108)</f>
        <v>2001</v>
      </c>
      <c r="C98" s="335" t="str">
        <f>IF(ISBLANK(Regressions!C108), " ", Regressions!C108)</f>
        <v>Pre-primary</v>
      </c>
      <c r="D98" s="331">
        <f>IF(ISBLANK(Regressions!D108), " ", Regressions!D108)</f>
        <v>819622</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Democratic People's Republic of Korea</v>
      </c>
      <c r="B99" s="330">
        <f>IF(ISBLANK(Regressions!B109), " ", Regressions!B109)</f>
        <v>2002</v>
      </c>
      <c r="C99" s="335" t="str">
        <f>IF(ISBLANK(Regressions!C109), " ", Regressions!C109)</f>
        <v>Pre-primary</v>
      </c>
      <c r="D99" s="331">
        <f>IF(ISBLANK(Regressions!D109), " ", Regressions!D109)</f>
        <v>808891</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Democratic People's Republic of Korea</v>
      </c>
      <c r="B100" s="330">
        <f>IF(ISBLANK(Regressions!B110), " ", Regressions!B110)</f>
        <v>2003</v>
      </c>
      <c r="C100" s="335" t="str">
        <f>IF(ISBLANK(Regressions!C110), " ", Regressions!C110)</f>
        <v>Pre-primary</v>
      </c>
      <c r="D100" s="331">
        <f>IF(ISBLANK(Regressions!D110), " ", Regressions!D110)</f>
        <v>792022</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Democratic People's Republic of Korea</v>
      </c>
      <c r="B101" s="330">
        <f>IF(ISBLANK(Regressions!B111), " ", Regressions!B111)</f>
        <v>2004</v>
      </c>
      <c r="C101" s="335" t="str">
        <f>IF(ISBLANK(Regressions!C111), " ", Regressions!C111)</f>
        <v>Pre-primary</v>
      </c>
      <c r="D101" s="331">
        <f>IF(ISBLANK(Regressions!D111), " ", Regressions!D111)</f>
        <v>776806</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Democratic People's Republic of Korea</v>
      </c>
      <c r="B102" s="330">
        <f>IF(ISBLANK(Regressions!B112), " ", Regressions!B112)</f>
        <v>2005</v>
      </c>
      <c r="C102" s="335" t="str">
        <f>IF(ISBLANK(Regressions!C112), " ", Regressions!C112)</f>
        <v>Pre-primary</v>
      </c>
      <c r="D102" s="331">
        <f>IF(ISBLANK(Regressions!D112), " ", Regressions!D112)</f>
        <v>765922</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Democratic People's Republic of Korea</v>
      </c>
      <c r="B103" s="330">
        <f>IF(ISBLANK(Regressions!B113), " ", Regressions!B113)</f>
        <v>2006</v>
      </c>
      <c r="C103" s="335" t="str">
        <f>IF(ISBLANK(Regressions!C113), " ", Regressions!C113)</f>
        <v>Pre-primary</v>
      </c>
      <c r="D103" s="331">
        <f>IF(ISBLANK(Regressions!D113), " ", Regressions!D113)</f>
        <v>750338</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Democratic People's Republic of Korea</v>
      </c>
      <c r="B104" s="330">
        <f>IF(ISBLANK(Regressions!B114), " ", Regressions!B114)</f>
        <v>2007</v>
      </c>
      <c r="C104" s="335" t="str">
        <f>IF(ISBLANK(Regressions!C114), " ", Regressions!C114)</f>
        <v>Pre-primary</v>
      </c>
      <c r="D104" s="331">
        <f>IF(ISBLANK(Regressions!D114), " ", Regressions!D114)</f>
        <v>739041</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Democratic People's Republic of Korea</v>
      </c>
      <c r="B105" s="330">
        <f>IF(ISBLANK(Regressions!B115), " ", Regressions!B115)</f>
        <v>2008</v>
      </c>
      <c r="C105" s="335" t="str">
        <f>IF(ISBLANK(Regressions!C115), " ", Regressions!C115)</f>
        <v>Pre-primary</v>
      </c>
      <c r="D105" s="331">
        <f>IF(ISBLANK(Regressions!D115), " ", Regressions!D115)</f>
        <v>726782</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Democratic People's Republic of Korea</v>
      </c>
      <c r="B106" s="330">
        <f>IF(ISBLANK(Regressions!B116), " ", Regressions!B116)</f>
        <v>2009</v>
      </c>
      <c r="C106" s="335" t="str">
        <f>IF(ISBLANK(Regressions!C116), " ", Regressions!C116)</f>
        <v>Pre-primary</v>
      </c>
      <c r="D106" s="331">
        <f>IF(ISBLANK(Regressions!D116), " ", Regressions!D116)</f>
        <v>708846</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Democratic People's Republic of Korea</v>
      </c>
      <c r="B107" s="330">
        <f>IF(ISBLANK(Regressions!B117), " ", Regressions!B117)</f>
        <v>2010</v>
      </c>
      <c r="C107" s="335" t="str">
        <f>IF(ISBLANK(Regressions!C117), " ", Regressions!C117)</f>
        <v>Pre-primary</v>
      </c>
      <c r="D107" s="331">
        <f>IF(ISBLANK(Regressions!D117), " ", Regressions!D117)</f>
        <v>698214</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Democratic People's Republic of Korea</v>
      </c>
      <c r="B108" s="330">
        <f>IF(ISBLANK(Regressions!B118), " ", Regressions!B118)</f>
        <v>2011</v>
      </c>
      <c r="C108" s="335" t="str">
        <f>IF(ISBLANK(Regressions!C118), " ", Regressions!C118)</f>
        <v>Pre-primary</v>
      </c>
      <c r="D108" s="331">
        <f>IF(ISBLANK(Regressions!D118), " ", Regressions!D118)</f>
        <v>686003</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Democratic People's Republic of Korea</v>
      </c>
      <c r="B109" s="330">
        <f>IF(ISBLANK(Regressions!B119), " ", Regressions!B119)</f>
        <v>2012</v>
      </c>
      <c r="C109" s="335" t="str">
        <f>IF(ISBLANK(Regressions!C119), " ", Regressions!C119)</f>
        <v>Pre-primary</v>
      </c>
      <c r="D109" s="331">
        <f>IF(ISBLANK(Regressions!D119), " ", Regressions!D119)</f>
        <v>670836</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Democratic People's Republic of Korea</v>
      </c>
      <c r="B110" s="330">
        <f>IF(ISBLANK(Regressions!B120), " ", Regressions!B120)</f>
        <v>2013</v>
      </c>
      <c r="C110" s="335" t="str">
        <f>IF(ISBLANK(Regressions!C120), " ", Regressions!C120)</f>
        <v>Pre-primary</v>
      </c>
      <c r="D110" s="331">
        <f>IF(ISBLANK(Regressions!D120), " ", Regressions!D120)</f>
        <v>661568</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Democratic People's Republic of Korea</v>
      </c>
      <c r="B111" s="330">
        <f>IF(ISBLANK(Regressions!B121), " ", Regressions!B121)</f>
        <v>2014</v>
      </c>
      <c r="C111" s="335" t="str">
        <f>IF(ISBLANK(Regressions!C121), " ", Regressions!C121)</f>
        <v>Pre-primary</v>
      </c>
      <c r="D111" s="331">
        <f>IF(ISBLANK(Regressions!D121), " ", Regressions!D121)</f>
        <v>660036</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Democratic People's Republic of Korea</v>
      </c>
      <c r="B112" s="330">
        <f>IF(ISBLANK(Regressions!B122), " ", Regressions!B122)</f>
        <v>2015</v>
      </c>
      <c r="C112" s="335" t="str">
        <f>IF(ISBLANK(Regressions!C122), " ", Regressions!C122)</f>
        <v>Pre-primary</v>
      </c>
      <c r="D112" s="331">
        <f>IF(ISBLANK(Regressions!D122), " ", Regressions!D122)</f>
        <v>657920</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Democratic People's Republic of Korea</v>
      </c>
      <c r="B113" s="330">
        <f>IF(ISBLANK(Regressions!B123), " ", Regressions!B123)</f>
        <v>2016</v>
      </c>
      <c r="C113" s="335" t="str">
        <f>IF(ISBLANK(Regressions!C123), " ", Regressions!C123)</f>
        <v>Pre-primary</v>
      </c>
      <c r="D113" s="331">
        <f>IF(ISBLANK(Regressions!D123), " ", Regressions!D123)</f>
        <v>631018</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Democratic People's Republic of Korea</v>
      </c>
      <c r="B114" s="330">
        <f>IF(ISBLANK(Regressions!B124), " ", Regressions!B124)</f>
        <v>2017</v>
      </c>
      <c r="C114" s="335" t="str">
        <f>IF(ISBLANK(Regressions!C124), " ", Regressions!C124)</f>
        <v>Pre-primary</v>
      </c>
      <c r="D114" s="331">
        <f>IF(ISBLANK(Regressions!D124), " ", Regressions!D124)</f>
        <v>610859</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Democratic People's Republic of Korea</v>
      </c>
      <c r="B115" s="330">
        <f>IF(ISBLANK(Regressions!B125), " ", Regressions!B125)</f>
        <v>2018</v>
      </c>
      <c r="C115" s="335" t="str">
        <f>IF(ISBLANK(Regressions!C125), " ", Regressions!C125)</f>
        <v>Pre-primary</v>
      </c>
      <c r="D115" s="331">
        <f>IF(ISBLANK(Regressions!D125), " ", Regressions!D125)</f>
        <v>620658</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Democratic People's Republic of Korea</v>
      </c>
      <c r="B116" s="330">
        <f>IF(ISBLANK(Regressions!B126), " ", Regressions!B126)</f>
        <v>2019</v>
      </c>
      <c r="C116" s="335" t="str">
        <f>IF(ISBLANK(Regressions!C126), " ", Regressions!C126)</f>
        <v>Pre-primary</v>
      </c>
      <c r="D116" s="331">
        <f>IF(ISBLANK(Regressions!D126), " ", Regressions!D126)</f>
        <v>635754</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Democratic People's Republic of Korea</v>
      </c>
      <c r="B117" s="330">
        <f>IF(ISBLANK(Regressions!B127), " ", Regressions!B127)</f>
        <v>2020</v>
      </c>
      <c r="C117" s="335" t="str">
        <f>IF(ISBLANK(Regressions!C127), " ", Regressions!C127)</f>
        <v>Pre-primary</v>
      </c>
      <c r="D117" s="331">
        <f>IF(ISBLANK(Regressions!D127), " ", Regressions!D127)</f>
        <v>651871</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79" t="str">
        <f>IF(ISBLANK(Regressions!A128), " ", Regressions!A128)</f>
        <v>Democratic People's Republic of Korea</v>
      </c>
      <c r="B118" s="380">
        <f>IF(ISBLANK(Regressions!B128), " ", Regressions!B128)</f>
        <v>2021</v>
      </c>
      <c r="C118" s="381" t="str">
        <f>IF(ISBLANK(Regressions!C128), " ", Regressions!C128)</f>
        <v>Pre-primary</v>
      </c>
      <c r="D118" s="382">
        <f>IF(ISBLANK(Regressions!D128), " ", Regressions!D128)</f>
        <v>664546</v>
      </c>
      <c r="E118" s="385" t="e">
        <f>IF(ISNUMBER(Regressions!E128),ROUND(Regressions!E128, 1), NA())</f>
        <v>#N/A</v>
      </c>
      <c r="F118" s="383" t="e">
        <f>IF(ISNUMBER(Regressions!F128),ROUND(Regressions!F128, 1), NA())</f>
        <v>#N/A</v>
      </c>
      <c r="G118" s="386" t="e">
        <f>IF(ISNUMBER(Regressions!G128),ROUND(Regressions!G128, 1), NA())</f>
        <v>#N/A</v>
      </c>
      <c r="H118" s="384" t="e">
        <f>IF(ISNUMBER(Regressions!H128),ROUND(Regressions!H128, 1), NA())</f>
        <v>#N/A</v>
      </c>
      <c r="I118" s="387" t="e">
        <f>IF(ISNUMBER(Regressions!I128),ROUND(Regressions!I128, 1), NA())</f>
        <v>#N/A</v>
      </c>
      <c r="J118" s="385" t="e">
        <f>IF(ISNUMBER(Regressions!K128),ROUND(Regressions!K128, 1), NA())</f>
        <v>#N/A</v>
      </c>
      <c r="K118" s="383" t="e">
        <f>IF(ISNUMBER(Regressions!L128),ROUND(Regressions!L128, 1), NA())</f>
        <v>#N/A</v>
      </c>
      <c r="L118" s="388" t="e">
        <f>IF(ISNUMBER(Regressions!M128),ROUND(Regressions!M128, 1), NA())</f>
        <v>#N/A</v>
      </c>
      <c r="M118" s="384" t="e">
        <f>IF(ISNUMBER(Regressions!N128),ROUND(Regressions!N128, 1), NA())</f>
        <v>#N/A</v>
      </c>
      <c r="N118" s="387" t="e">
        <f>IF(ISNUMBER(Regressions!O128),ROUND(Regressions!O128, 1), NA())</f>
        <v>#N/A</v>
      </c>
      <c r="O118" s="385" t="e">
        <f>IF(ISNUMBER(Regressions!Q128),ROUND(Regressions!Q128, 1), NA())</f>
        <v>#N/A</v>
      </c>
      <c r="P118" s="383" t="e">
        <f>IF(ISNUMBER(Regressions!R128),ROUND(Regressions!R128, 1), NA())</f>
        <v>#N/A</v>
      </c>
      <c r="Q118" s="389" t="e">
        <f>IF(ISNUMBER(Regressions!S128),ROUND(Regressions!S128, 1), NA())</f>
        <v>#N/A</v>
      </c>
      <c r="R118" s="384" t="e">
        <f>IF(ISNUMBER(Regressions!T128),ROUND(Regressions!T128, 1), NA())</f>
        <v>#N/A</v>
      </c>
      <c r="S118" s="387" t="e">
        <f>IF(ISNUMBER(Regressions!U128),ROUND(Regressions!U128, 1), NA())</f>
        <v>#N/A</v>
      </c>
      <c r="T118" s="378"/>
      <c r="U118" s="378"/>
      <c r="V118" s="378"/>
      <c r="W118" s="378"/>
      <c r="X118" s="378"/>
      <c r="Y118" s="378"/>
      <c r="Z118" s="378"/>
      <c r="AA118" s="378"/>
      <c r="AB118" s="378"/>
      <c r="AC118" s="378"/>
    </row>
    <row xmlns:x14ac="http://schemas.microsoft.com/office/spreadsheetml/2009/9/ac" r="119" x14ac:dyDescent="0.2">
      <c r="A119" s="329" t="str">
        <f>IF(ISBLANK(Regressions!A129), " ", Regressions!A129)</f>
        <v>Democratic People's Republic of Korea</v>
      </c>
      <c r="B119" s="330">
        <f>IF(ISBLANK(Regressions!B129), " ", Regressions!B129)</f>
        <v>2022</v>
      </c>
      <c r="C119" s="335" t="str">
        <f>IF(ISBLANK(Regressions!C129), " ", Regressions!C129)</f>
        <v>Pre-primary</v>
      </c>
      <c r="D119" s="331">
        <f>IF(ISBLANK(Regressions!D129), " ", Regressions!D129)</f>
        <v>670579</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Democratic People's Republic of Korea</v>
      </c>
      <c r="B120" s="337">
        <f>IF(ISBLANK(Regressions!B130), " ", Regressions!B130)</f>
        <v>2023</v>
      </c>
      <c r="C120" s="338" t="str">
        <f>IF(ISBLANK(Regressions!C130), " ", Regressions!C130)</f>
        <v>Pre-primary</v>
      </c>
      <c r="D120" s="339">
        <f>IF(ISBLANK(Regressions!D130), " ", Regressions!D130)</f>
        <v>674157</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Democratic People's Republic of Korea</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Democratic People's Republic of Korea</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Democratic People's Republic of Korea</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Democratic People's Republic of Korea</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Democratic People's Republic of Korea</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Democratic People's Republic of Korea</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Democratic People's Republic of Korea</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Democratic People's Republic of Korea</v>
      </c>
      <c r="B128" s="330">
        <f>IF(ISBLANK(Regressions!B138), " ", Regressions!B138)</f>
        <v>2000</v>
      </c>
      <c r="C128" s="335" t="str">
        <f>IF(ISBLANK(Regressions!C138), " ", Regressions!C138)</f>
        <v>Primary</v>
      </c>
      <c r="D128" s="331">
        <f>IF(ISBLANK(Regressions!D138), " ", Regressions!D138)</f>
        <v>1614833</v>
      </c>
      <c r="E128" s="207" t="e">
        <f>IF(ISNUMBER(Regressions!E138),ROUND(Regressions!E138, 1), NA())</f>
        <v>#N/A</v>
      </c>
      <c r="F128" s="332" t="e">
        <f>IF(ISNUMBER(Regressions!F138),ROUND(Regressions!F138, 1), NA())</f>
        <v>#N/A</v>
      </c>
      <c r="G128" s="229" t="e">
        <f>IF(ISNUMBER(Regressions!G138),ROUND(Regressions!G138, 1), NA())</f>
        <v>#N/A</v>
      </c>
      <c r="H128" s="333" t="e">
        <f>IF(ISNUMBER(Regressions!H138),ROUND(Regressions!H138, 1), NA())</f>
        <v>#N/A</v>
      </c>
      <c r="I128" s="230" t="e">
        <f>IF(ISNUMBER(Regressions!I138),ROUND(Regressions!I138, 1), NA())</f>
        <v>#N/A</v>
      </c>
      <c r="J128" s="334" t="e">
        <f>IF(ISNUMBER(Regressions!K138),ROUND(Regressions!K138, 1), NA())</f>
        <v>#N/A</v>
      </c>
      <c r="K128" s="332" t="e">
        <f>IF(ISNUMBER(Regressions!L138),ROUND(Regressions!L138, 1), NA())</f>
        <v>#N/A</v>
      </c>
      <c r="L128" s="231" t="e">
        <f>IF(ISNUMBER(Regressions!M138),ROUND(Regressions!M138, 1), NA())</f>
        <v>#N/A</v>
      </c>
      <c r="M128" s="333" t="e">
        <f>IF(ISNUMBER(Regressions!N138),ROUND(Regressions!N138, 1), NA())</f>
        <v>#N/A</v>
      </c>
      <c r="N128" s="230" t="e">
        <f>IF(ISNUMBER(Regressions!O138),ROUND(Regressions!O138, 1), NA())</f>
        <v>#N/A</v>
      </c>
      <c r="O128" s="334" t="e">
        <f>IF(ISNUMBER(Regressions!Q138),ROUND(Regressions!Q138, 1), NA())</f>
        <v>#N/A</v>
      </c>
      <c r="P128" s="332" t="e">
        <f>IF(ISNUMBER(Regressions!R138),ROUND(Regressions!R138, 1), NA())</f>
        <v>#N/A</v>
      </c>
      <c r="Q128" s="208" t="e">
        <f>IF(ISNUMBER(Regressions!S138),ROUND(Regressions!S138, 1), NA())</f>
        <v>#N/A</v>
      </c>
      <c r="R128" s="333" t="e">
        <f>IF(ISNUMBER(Regressions!T138),ROUND(Regressions!T138, 1), NA())</f>
        <v>#N/A</v>
      </c>
      <c r="S128" s="230" t="e">
        <f>IF(ISNUMBER(Regressions!U138),ROUND(Regressions!U138, 1), NA())</f>
        <v>#N/A</v>
      </c>
    </row>
    <row xmlns:x14ac="http://schemas.microsoft.com/office/spreadsheetml/2009/9/ac" r="129" x14ac:dyDescent="0.2">
      <c r="A129" s="329" t="str">
        <f>IF(ISBLANK(Regressions!A139), " ", Regressions!A139)</f>
        <v>Democratic People's Republic of Korea</v>
      </c>
      <c r="B129" s="330">
        <f>IF(ISBLANK(Regressions!B139), " ", Regressions!B139)</f>
        <v>2001</v>
      </c>
      <c r="C129" s="335" t="str">
        <f>IF(ISBLANK(Regressions!C139), " ", Regressions!C139)</f>
        <v>Primary</v>
      </c>
      <c r="D129" s="331">
        <f>IF(ISBLANK(Regressions!D139), " ", Regressions!D139)</f>
        <v>1639094</v>
      </c>
      <c r="E129" s="207" t="e">
        <f>IF(ISNUMBER(Regressions!E139),ROUND(Regressions!E139, 1), NA())</f>
        <v>#N/A</v>
      </c>
      <c r="F129" s="332" t="e">
        <f>IF(ISNUMBER(Regressions!F139),ROUND(Regressions!F139, 1), NA())</f>
        <v>#N/A</v>
      </c>
      <c r="G129" s="229" t="e">
        <f>IF(ISNUMBER(Regressions!G139),ROUND(Regressions!G139, 1), NA())</f>
        <v>#N/A</v>
      </c>
      <c r="H129" s="333" t="e">
        <f>IF(ISNUMBER(Regressions!H139),ROUND(Regressions!H139, 1), NA())</f>
        <v>#N/A</v>
      </c>
      <c r="I129" s="230" t="e">
        <f>IF(ISNUMBER(Regressions!I139),ROUND(Regressions!I139, 1), NA())</f>
        <v>#N/A</v>
      </c>
      <c r="J129" s="334" t="e">
        <f>IF(ISNUMBER(Regressions!K139),ROUND(Regressions!K139, 1), NA())</f>
        <v>#N/A</v>
      </c>
      <c r="K129" s="332" t="e">
        <f>IF(ISNUMBER(Regressions!L139),ROUND(Regressions!L139, 1), NA())</f>
        <v>#N/A</v>
      </c>
      <c r="L129" s="231" t="e">
        <f>IF(ISNUMBER(Regressions!M139),ROUND(Regressions!M139, 1), NA())</f>
        <v>#N/A</v>
      </c>
      <c r="M129" s="333" t="e">
        <f>IF(ISNUMBER(Regressions!N139),ROUND(Regressions!N139, 1), NA())</f>
        <v>#N/A</v>
      </c>
      <c r="N129" s="230" t="e">
        <f>IF(ISNUMBER(Regressions!O139),ROUND(Regressions!O139, 1), NA())</f>
        <v>#N/A</v>
      </c>
      <c r="O129" s="334" t="e">
        <f>IF(ISNUMBER(Regressions!Q139),ROUND(Regressions!Q139, 1), NA())</f>
        <v>#N/A</v>
      </c>
      <c r="P129" s="332" t="e">
        <f>IF(ISNUMBER(Regressions!R139),ROUND(Regressions!R139, 1), NA())</f>
        <v>#N/A</v>
      </c>
      <c r="Q129" s="208" t="e">
        <f>IF(ISNUMBER(Regressions!S139),ROUND(Regressions!S139, 1), NA())</f>
        <v>#N/A</v>
      </c>
      <c r="R129" s="333" t="e">
        <f>IF(ISNUMBER(Regressions!T139),ROUND(Regressions!T139, 1), NA())</f>
        <v>#N/A</v>
      </c>
      <c r="S129" s="230" t="e">
        <f>IF(ISNUMBER(Regressions!U139),ROUND(Regressions!U139, 1), NA())</f>
        <v>#N/A</v>
      </c>
    </row>
    <row xmlns:x14ac="http://schemas.microsoft.com/office/spreadsheetml/2009/9/ac" r="130" x14ac:dyDescent="0.2">
      <c r="A130" s="329" t="str">
        <f>IF(ISBLANK(Regressions!A140), " ", Regressions!A140)</f>
        <v>Democratic People's Republic of Korea</v>
      </c>
      <c r="B130" s="330">
        <f>IF(ISBLANK(Regressions!B140), " ", Regressions!B140)</f>
        <v>2002</v>
      </c>
      <c r="C130" s="335" t="str">
        <f>IF(ISBLANK(Regressions!C140), " ", Regressions!C140)</f>
        <v>Primary</v>
      </c>
      <c r="D130" s="331">
        <f>IF(ISBLANK(Regressions!D140), " ", Regressions!D140)</f>
        <v>1646932</v>
      </c>
      <c r="E130" s="207" t="e">
        <f>IF(ISNUMBER(Regressions!E140),ROUND(Regressions!E140, 1), NA())</f>
        <v>#N/A</v>
      </c>
      <c r="F130" s="332" t="e">
        <f>IF(ISNUMBER(Regressions!F140),ROUND(Regressions!F140, 1), NA())</f>
        <v>#N/A</v>
      </c>
      <c r="G130" s="229" t="e">
        <f>IF(ISNUMBER(Regressions!G140),ROUND(Regressions!G140, 1), NA())</f>
        <v>#N/A</v>
      </c>
      <c r="H130" s="333" t="e">
        <f>IF(ISNUMBER(Regressions!H140),ROUND(Regressions!H140, 1), NA())</f>
        <v>#N/A</v>
      </c>
      <c r="I130" s="230" t="e">
        <f>IF(ISNUMBER(Regressions!I140),ROUND(Regressions!I140, 1), NA())</f>
        <v>#N/A</v>
      </c>
      <c r="J130" s="334" t="e">
        <f>IF(ISNUMBER(Regressions!K140),ROUND(Regressions!K140, 1), NA())</f>
        <v>#N/A</v>
      </c>
      <c r="K130" s="332" t="e">
        <f>IF(ISNUMBER(Regressions!L140),ROUND(Regressions!L140, 1), NA())</f>
        <v>#N/A</v>
      </c>
      <c r="L130" s="231" t="e">
        <f>IF(ISNUMBER(Regressions!M140),ROUND(Regressions!M140, 1), NA())</f>
        <v>#N/A</v>
      </c>
      <c r="M130" s="333" t="e">
        <f>IF(ISNUMBER(Regressions!N140),ROUND(Regressions!N140, 1), NA())</f>
        <v>#N/A</v>
      </c>
      <c r="N130" s="230" t="e">
        <f>IF(ISNUMBER(Regressions!O140),ROUND(Regressions!O140, 1), NA())</f>
        <v>#N/A</v>
      </c>
      <c r="O130" s="334" t="e">
        <f>IF(ISNUMBER(Regressions!Q140),ROUND(Regressions!Q140, 1), NA())</f>
        <v>#N/A</v>
      </c>
      <c r="P130" s="332" t="e">
        <f>IF(ISNUMBER(Regressions!R140),ROUND(Regressions!R140, 1), NA())</f>
        <v>#N/A</v>
      </c>
      <c r="Q130" s="208" t="e">
        <f>IF(ISNUMBER(Regressions!S140),ROUND(Regressions!S140, 1), NA())</f>
        <v>#N/A</v>
      </c>
      <c r="R130" s="333" t="e">
        <f>IF(ISNUMBER(Regressions!T140),ROUND(Regressions!T140, 1), NA())</f>
        <v>#N/A</v>
      </c>
      <c r="S130" s="230" t="e">
        <f>IF(ISNUMBER(Regressions!U140),ROUND(Regressions!U140, 1), NA())</f>
        <v>#N/A</v>
      </c>
    </row>
    <row xmlns:x14ac="http://schemas.microsoft.com/office/spreadsheetml/2009/9/ac" r="131" x14ac:dyDescent="0.2">
      <c r="A131" s="329" t="str">
        <f>IF(ISBLANK(Regressions!A141), " ", Regressions!A141)</f>
        <v>Democratic People's Republic of Korea</v>
      </c>
      <c r="B131" s="330">
        <f>IF(ISBLANK(Regressions!B141), " ", Regressions!B141)</f>
        <v>2003</v>
      </c>
      <c r="C131" s="335" t="str">
        <f>IF(ISBLANK(Regressions!C141), " ", Regressions!C141)</f>
        <v>Primary</v>
      </c>
      <c r="D131" s="331">
        <f>IF(ISBLANK(Regressions!D141), " ", Regressions!D141)</f>
        <v>1639367</v>
      </c>
      <c r="E131" s="207" t="e">
        <f>IF(ISNUMBER(Regressions!E141),ROUND(Regressions!E141, 1), NA())</f>
        <v>#N/A</v>
      </c>
      <c r="F131" s="332" t="e">
        <f>IF(ISNUMBER(Regressions!F141),ROUND(Regressions!F141, 1), NA())</f>
        <v>#N/A</v>
      </c>
      <c r="G131" s="229" t="e">
        <f>IF(ISNUMBER(Regressions!G141),ROUND(Regressions!G141, 1), NA())</f>
        <v>#N/A</v>
      </c>
      <c r="H131" s="333" t="e">
        <f>IF(ISNUMBER(Regressions!H141),ROUND(Regressions!H141, 1), NA())</f>
        <v>#N/A</v>
      </c>
      <c r="I131" s="230" t="e">
        <f>IF(ISNUMBER(Regressions!I141),ROUND(Regressions!I141, 1), NA())</f>
        <v>#N/A</v>
      </c>
      <c r="J131" s="334" t="e">
        <f>IF(ISNUMBER(Regressions!K141),ROUND(Regressions!K141, 1), NA())</f>
        <v>#N/A</v>
      </c>
      <c r="K131" s="332" t="e">
        <f>IF(ISNUMBER(Regressions!L141),ROUND(Regressions!L141, 1), NA())</f>
        <v>#N/A</v>
      </c>
      <c r="L131" s="231" t="e">
        <f>IF(ISNUMBER(Regressions!M141),ROUND(Regressions!M141, 1), NA())</f>
        <v>#N/A</v>
      </c>
      <c r="M131" s="333" t="e">
        <f>IF(ISNUMBER(Regressions!N141),ROUND(Regressions!N141, 1), NA())</f>
        <v>#N/A</v>
      </c>
      <c r="N131" s="230" t="e">
        <f>IF(ISNUMBER(Regressions!O141),ROUND(Regressions!O141, 1), NA())</f>
        <v>#N/A</v>
      </c>
      <c r="O131" s="334" t="e">
        <f>IF(ISNUMBER(Regressions!Q141),ROUND(Regressions!Q141, 1), NA())</f>
        <v>#N/A</v>
      </c>
      <c r="P131" s="332" t="e">
        <f>IF(ISNUMBER(Regressions!R141),ROUND(Regressions!R141, 1), NA())</f>
        <v>#N/A</v>
      </c>
      <c r="Q131" s="208" t="e">
        <f>IF(ISNUMBER(Regressions!S141),ROUND(Regressions!S141, 1), NA())</f>
        <v>#N/A</v>
      </c>
      <c r="R131" s="333" t="e">
        <f>IF(ISNUMBER(Regressions!T141),ROUND(Regressions!T141, 1), NA())</f>
        <v>#N/A</v>
      </c>
      <c r="S131" s="230" t="e">
        <f>IF(ISNUMBER(Regressions!U141),ROUND(Regressions!U141, 1), NA())</f>
        <v>#N/A</v>
      </c>
    </row>
    <row xmlns:x14ac="http://schemas.microsoft.com/office/spreadsheetml/2009/9/ac" r="132" x14ac:dyDescent="0.2">
      <c r="A132" s="329" t="str">
        <f>IF(ISBLANK(Regressions!A142), " ", Regressions!A142)</f>
        <v>Democratic People's Republic of Korea</v>
      </c>
      <c r="B132" s="330">
        <f>IF(ISBLANK(Regressions!B142), " ", Regressions!B142)</f>
        <v>2004</v>
      </c>
      <c r="C132" s="335" t="str">
        <f>IF(ISBLANK(Regressions!C142), " ", Regressions!C142)</f>
        <v>Primary</v>
      </c>
      <c r="D132" s="331">
        <f>IF(ISBLANK(Regressions!D142), " ", Regressions!D142)</f>
        <v>1627289</v>
      </c>
      <c r="E132" s="207" t="e">
        <f>IF(ISNUMBER(Regressions!E142),ROUND(Regressions!E142, 1), NA())</f>
        <v>#N/A</v>
      </c>
      <c r="F132" s="332" t="e">
        <f>IF(ISNUMBER(Regressions!F142),ROUND(Regressions!F142, 1), NA())</f>
        <v>#N/A</v>
      </c>
      <c r="G132" s="229" t="e">
        <f>IF(ISNUMBER(Regressions!G142),ROUND(Regressions!G142, 1), NA())</f>
        <v>#N/A</v>
      </c>
      <c r="H132" s="333" t="e">
        <f>IF(ISNUMBER(Regressions!H142),ROUND(Regressions!H142, 1), NA())</f>
        <v>#N/A</v>
      </c>
      <c r="I132" s="230" t="e">
        <f>IF(ISNUMBER(Regressions!I142),ROUND(Regressions!I142, 1), NA())</f>
        <v>#N/A</v>
      </c>
      <c r="J132" s="334" t="e">
        <f>IF(ISNUMBER(Regressions!K142),ROUND(Regressions!K142, 1), NA())</f>
        <v>#N/A</v>
      </c>
      <c r="K132" s="332" t="e">
        <f>IF(ISNUMBER(Regressions!L142),ROUND(Regressions!L142, 1), NA())</f>
        <v>#N/A</v>
      </c>
      <c r="L132" s="231" t="e">
        <f>IF(ISNUMBER(Regressions!M142),ROUND(Regressions!M142, 1), NA())</f>
        <v>#N/A</v>
      </c>
      <c r="M132" s="333" t="e">
        <f>IF(ISNUMBER(Regressions!N142),ROUND(Regressions!N142, 1), NA())</f>
        <v>#N/A</v>
      </c>
      <c r="N132" s="230" t="e">
        <f>IF(ISNUMBER(Regressions!O142),ROUND(Regressions!O142, 1), NA())</f>
        <v>#N/A</v>
      </c>
      <c r="O132" s="334" t="e">
        <f>IF(ISNUMBER(Regressions!Q142),ROUND(Regressions!Q142, 1), NA())</f>
        <v>#N/A</v>
      </c>
      <c r="P132" s="332" t="e">
        <f>IF(ISNUMBER(Regressions!R142),ROUND(Regressions!R142, 1), NA())</f>
        <v>#N/A</v>
      </c>
      <c r="Q132" s="208" t="e">
        <f>IF(ISNUMBER(Regressions!S142),ROUND(Regressions!S142, 1), NA())</f>
        <v>#N/A</v>
      </c>
      <c r="R132" s="333" t="e">
        <f>IF(ISNUMBER(Regressions!T142),ROUND(Regressions!T142, 1), NA())</f>
        <v>#N/A</v>
      </c>
      <c r="S132" s="230" t="e">
        <f>IF(ISNUMBER(Regressions!U142),ROUND(Regressions!U142, 1), NA())</f>
        <v>#N/A</v>
      </c>
    </row>
    <row xmlns:x14ac="http://schemas.microsoft.com/office/spreadsheetml/2009/9/ac" r="133" x14ac:dyDescent="0.2">
      <c r="A133" s="329" t="str">
        <f>IF(ISBLANK(Regressions!A143), " ", Regressions!A143)</f>
        <v>Democratic People's Republic of Korea</v>
      </c>
      <c r="B133" s="330">
        <f>IF(ISBLANK(Regressions!B143), " ", Regressions!B143)</f>
        <v>2005</v>
      </c>
      <c r="C133" s="335" t="str">
        <f>IF(ISBLANK(Regressions!C143), " ", Regressions!C143)</f>
        <v>Primary</v>
      </c>
      <c r="D133" s="331">
        <f>IF(ISBLANK(Regressions!D143), " ", Regressions!D143)</f>
        <v>1602970</v>
      </c>
      <c r="E133" s="207" t="e">
        <f>IF(ISNUMBER(Regressions!E143),ROUND(Regressions!E143, 1), NA())</f>
        <v>#N/A</v>
      </c>
      <c r="F133" s="332" t="e">
        <f>IF(ISNUMBER(Regressions!F143),ROUND(Regressions!F143, 1), NA())</f>
        <v>#N/A</v>
      </c>
      <c r="G133" s="229" t="e">
        <f>IF(ISNUMBER(Regressions!G143),ROUND(Regressions!G143, 1), NA())</f>
        <v>#N/A</v>
      </c>
      <c r="H133" s="333" t="e">
        <f>IF(ISNUMBER(Regressions!H143),ROUND(Regressions!H143, 1), NA())</f>
        <v>#N/A</v>
      </c>
      <c r="I133" s="230" t="e">
        <f>IF(ISNUMBER(Regressions!I143),ROUND(Regressions!I143, 1), NA())</f>
        <v>#N/A</v>
      </c>
      <c r="J133" s="334" t="e">
        <f>IF(ISNUMBER(Regressions!K143),ROUND(Regressions!K143, 1), NA())</f>
        <v>#N/A</v>
      </c>
      <c r="K133" s="332" t="e">
        <f>IF(ISNUMBER(Regressions!L143),ROUND(Regressions!L143, 1), NA())</f>
        <v>#N/A</v>
      </c>
      <c r="L133" s="231" t="e">
        <f>IF(ISNUMBER(Regressions!M143),ROUND(Regressions!M143, 1), NA())</f>
        <v>#N/A</v>
      </c>
      <c r="M133" s="333" t="e">
        <f>IF(ISNUMBER(Regressions!N143),ROUND(Regressions!N143, 1), NA())</f>
        <v>#N/A</v>
      </c>
      <c r="N133" s="230" t="e">
        <f>IF(ISNUMBER(Regressions!O143),ROUND(Regressions!O143, 1), NA())</f>
        <v>#N/A</v>
      </c>
      <c r="O133" s="334" t="e">
        <f>IF(ISNUMBER(Regressions!Q143),ROUND(Regressions!Q143, 1), NA())</f>
        <v>#N/A</v>
      </c>
      <c r="P133" s="332" t="e">
        <f>IF(ISNUMBER(Regressions!R143),ROUND(Regressions!R143, 1), NA())</f>
        <v>#N/A</v>
      </c>
      <c r="Q133" s="208" t="e">
        <f>IF(ISNUMBER(Regressions!S143),ROUND(Regressions!S143, 1), NA())</f>
        <v>#N/A</v>
      </c>
      <c r="R133" s="333" t="e">
        <f>IF(ISNUMBER(Regressions!T143),ROUND(Regressions!T143, 1), NA())</f>
        <v>#N/A</v>
      </c>
      <c r="S133" s="230" t="e">
        <f>IF(ISNUMBER(Regressions!U143),ROUND(Regressions!U143, 1), NA())</f>
        <v>#N/A</v>
      </c>
    </row>
    <row xmlns:x14ac="http://schemas.microsoft.com/office/spreadsheetml/2009/9/ac" r="134" x14ac:dyDescent="0.2">
      <c r="A134" s="329" t="str">
        <f>IF(ISBLANK(Regressions!A144), " ", Regressions!A144)</f>
        <v>Democratic People's Republic of Korea</v>
      </c>
      <c r="B134" s="330">
        <f>IF(ISBLANK(Regressions!B144), " ", Regressions!B144)</f>
        <v>2006</v>
      </c>
      <c r="C134" s="335" t="str">
        <f>IF(ISBLANK(Regressions!C144), " ", Regressions!C144)</f>
        <v>Primary</v>
      </c>
      <c r="D134" s="331">
        <f>IF(ISBLANK(Regressions!D144), " ", Regressions!D144)</f>
        <v>1579244</v>
      </c>
      <c r="E134" s="207" t="e">
        <f>IF(ISNUMBER(Regressions!E144),ROUND(Regressions!E144, 1), NA())</f>
        <v>#N/A</v>
      </c>
      <c r="F134" s="332" t="e">
        <f>IF(ISNUMBER(Regressions!F144),ROUND(Regressions!F144, 1), NA())</f>
        <v>#N/A</v>
      </c>
      <c r="G134" s="229" t="e">
        <f>IF(ISNUMBER(Regressions!G144),ROUND(Regressions!G144, 1), NA())</f>
        <v>#N/A</v>
      </c>
      <c r="H134" s="333" t="e">
        <f>IF(ISNUMBER(Regressions!H144),ROUND(Regressions!H144, 1), NA())</f>
        <v>#N/A</v>
      </c>
      <c r="I134" s="230" t="e">
        <f>IF(ISNUMBER(Regressions!I144),ROUND(Regressions!I144, 1), NA())</f>
        <v>#N/A</v>
      </c>
      <c r="J134" s="334" t="e">
        <f>IF(ISNUMBER(Regressions!K144),ROUND(Regressions!K144, 1), NA())</f>
        <v>#N/A</v>
      </c>
      <c r="K134" s="332" t="e">
        <f>IF(ISNUMBER(Regressions!L144),ROUND(Regressions!L144, 1), NA())</f>
        <v>#N/A</v>
      </c>
      <c r="L134" s="231" t="e">
        <f>IF(ISNUMBER(Regressions!M144),ROUND(Regressions!M144, 1), NA())</f>
        <v>#N/A</v>
      </c>
      <c r="M134" s="333" t="e">
        <f>IF(ISNUMBER(Regressions!N144),ROUND(Regressions!N144, 1), NA())</f>
        <v>#N/A</v>
      </c>
      <c r="N134" s="230" t="e">
        <f>IF(ISNUMBER(Regressions!O144),ROUND(Regressions!O144, 1), NA())</f>
        <v>#N/A</v>
      </c>
      <c r="O134" s="334" t="e">
        <f>IF(ISNUMBER(Regressions!Q144),ROUND(Regressions!Q144, 1), NA())</f>
        <v>#N/A</v>
      </c>
      <c r="P134" s="332" t="e">
        <f>IF(ISNUMBER(Regressions!R144),ROUND(Regressions!R144, 1), NA())</f>
        <v>#N/A</v>
      </c>
      <c r="Q134" s="208" t="e">
        <f>IF(ISNUMBER(Regressions!S144),ROUND(Regressions!S144, 1), NA())</f>
        <v>#N/A</v>
      </c>
      <c r="R134" s="333" t="e">
        <f>IF(ISNUMBER(Regressions!T144),ROUND(Regressions!T144, 1), NA())</f>
        <v>#N/A</v>
      </c>
      <c r="S134" s="230" t="e">
        <f>IF(ISNUMBER(Regressions!U144),ROUND(Regressions!U144, 1), NA())</f>
        <v>#N/A</v>
      </c>
    </row>
    <row xmlns:x14ac="http://schemas.microsoft.com/office/spreadsheetml/2009/9/ac" r="135" x14ac:dyDescent="0.2">
      <c r="A135" s="329" t="str">
        <f>IF(ISBLANK(Regressions!A145), " ", Regressions!A145)</f>
        <v>Democratic People's Republic of Korea</v>
      </c>
      <c r="B135" s="330">
        <f>IF(ISBLANK(Regressions!B145), " ", Regressions!B145)</f>
        <v>2007</v>
      </c>
      <c r="C135" s="335" t="str">
        <f>IF(ISBLANK(Regressions!C145), " ", Regressions!C145)</f>
        <v>Primary</v>
      </c>
      <c r="D135" s="331">
        <f>IF(ISBLANK(Regressions!D145), " ", Regressions!D145)</f>
        <v>1553928</v>
      </c>
      <c r="E135" s="207" t="e">
        <f>IF(ISNUMBER(Regressions!E145),ROUND(Regressions!E145, 1), NA())</f>
        <v>#N/A</v>
      </c>
      <c r="F135" s="332" t="e">
        <f>IF(ISNUMBER(Regressions!F145),ROUND(Regressions!F145, 1), NA())</f>
        <v>#N/A</v>
      </c>
      <c r="G135" s="229" t="e">
        <f>IF(ISNUMBER(Regressions!G145),ROUND(Regressions!G145, 1), NA())</f>
        <v>#N/A</v>
      </c>
      <c r="H135" s="333" t="e">
        <f>IF(ISNUMBER(Regressions!H145),ROUND(Regressions!H145, 1), NA())</f>
        <v>#N/A</v>
      </c>
      <c r="I135" s="230" t="e">
        <f>IF(ISNUMBER(Regressions!I145),ROUND(Regressions!I145, 1), NA())</f>
        <v>#N/A</v>
      </c>
      <c r="J135" s="334" t="e">
        <f>IF(ISNUMBER(Regressions!K145),ROUND(Regressions!K145, 1), NA())</f>
        <v>#N/A</v>
      </c>
      <c r="K135" s="332" t="e">
        <f>IF(ISNUMBER(Regressions!L145),ROUND(Regressions!L145, 1), NA())</f>
        <v>#N/A</v>
      </c>
      <c r="L135" s="231" t="e">
        <f>IF(ISNUMBER(Regressions!M145),ROUND(Regressions!M145, 1), NA())</f>
        <v>#N/A</v>
      </c>
      <c r="M135" s="333" t="e">
        <f>IF(ISNUMBER(Regressions!N145),ROUND(Regressions!N145, 1), NA())</f>
        <v>#N/A</v>
      </c>
      <c r="N135" s="230" t="e">
        <f>IF(ISNUMBER(Regressions!O145),ROUND(Regressions!O145, 1), NA())</f>
        <v>#N/A</v>
      </c>
      <c r="O135" s="334" t="e">
        <f>IF(ISNUMBER(Regressions!Q145),ROUND(Regressions!Q145, 1), NA())</f>
        <v>#N/A</v>
      </c>
      <c r="P135" s="332" t="e">
        <f>IF(ISNUMBER(Regressions!R145),ROUND(Regressions!R145, 1), NA())</f>
        <v>#N/A</v>
      </c>
      <c r="Q135" s="208" t="e">
        <f>IF(ISNUMBER(Regressions!S145),ROUND(Regressions!S145, 1), NA())</f>
        <v>#N/A</v>
      </c>
      <c r="R135" s="333" t="e">
        <f>IF(ISNUMBER(Regressions!T145),ROUND(Regressions!T145, 1), NA())</f>
        <v>#N/A</v>
      </c>
      <c r="S135" s="230" t="e">
        <f>IF(ISNUMBER(Regressions!U145),ROUND(Regressions!U145, 1), NA())</f>
        <v>#N/A</v>
      </c>
    </row>
    <row xmlns:x14ac="http://schemas.microsoft.com/office/spreadsheetml/2009/9/ac" r="136" x14ac:dyDescent="0.2">
      <c r="A136" s="329" t="str">
        <f>IF(ISBLANK(Regressions!A146), " ", Regressions!A146)</f>
        <v>Democratic People's Republic of Korea</v>
      </c>
      <c r="B136" s="330">
        <f>IF(ISBLANK(Regressions!B146), " ", Regressions!B146)</f>
        <v>2008</v>
      </c>
      <c r="C136" s="335" t="str">
        <f>IF(ISBLANK(Regressions!C146), " ", Regressions!C146)</f>
        <v>Primary</v>
      </c>
      <c r="D136" s="331">
        <f>IF(ISBLANK(Regressions!D146), " ", Regressions!D146)</f>
        <v>1523137</v>
      </c>
      <c r="E136" s="207" t="e">
        <f>IF(ISNUMBER(Regressions!E146),ROUND(Regressions!E146, 1), NA())</f>
        <v>#N/A</v>
      </c>
      <c r="F136" s="332" t="e">
        <f>IF(ISNUMBER(Regressions!F146),ROUND(Regressions!F146, 1), NA())</f>
        <v>#N/A</v>
      </c>
      <c r="G136" s="229" t="e">
        <f>IF(ISNUMBER(Regressions!G146),ROUND(Regressions!G146, 1), NA())</f>
        <v>#N/A</v>
      </c>
      <c r="H136" s="333" t="e">
        <f>IF(ISNUMBER(Regressions!H146),ROUND(Regressions!H146, 1), NA())</f>
        <v>#N/A</v>
      </c>
      <c r="I136" s="230" t="e">
        <f>IF(ISNUMBER(Regressions!I146),ROUND(Regressions!I146, 1), NA())</f>
        <v>#N/A</v>
      </c>
      <c r="J136" s="334" t="e">
        <f>IF(ISNUMBER(Regressions!K146),ROUND(Regressions!K146, 1), NA())</f>
        <v>#N/A</v>
      </c>
      <c r="K136" s="332" t="e">
        <f>IF(ISNUMBER(Regressions!L146),ROUND(Regressions!L146, 1), NA())</f>
        <v>#N/A</v>
      </c>
      <c r="L136" s="231" t="e">
        <f>IF(ISNUMBER(Regressions!M146),ROUND(Regressions!M146, 1), NA())</f>
        <v>#N/A</v>
      </c>
      <c r="M136" s="333" t="e">
        <f>IF(ISNUMBER(Regressions!N146),ROUND(Regressions!N146, 1), NA())</f>
        <v>#N/A</v>
      </c>
      <c r="N136" s="230" t="e">
        <f>IF(ISNUMBER(Regressions!O146),ROUND(Regressions!O146, 1), NA())</f>
        <v>#N/A</v>
      </c>
      <c r="O136" s="334" t="e">
        <f>IF(ISNUMBER(Regressions!Q146),ROUND(Regressions!Q146, 1), NA())</f>
        <v>#N/A</v>
      </c>
      <c r="P136" s="332" t="e">
        <f>IF(ISNUMBER(Regressions!R146),ROUND(Regressions!R146, 1), NA())</f>
        <v>#N/A</v>
      </c>
      <c r="Q136" s="208" t="e">
        <f>IF(ISNUMBER(Regressions!S146),ROUND(Regressions!S146, 1), NA())</f>
        <v>#N/A</v>
      </c>
      <c r="R136" s="333" t="e">
        <f>IF(ISNUMBER(Regressions!T146),ROUND(Regressions!T146, 1), NA())</f>
        <v>#N/A</v>
      </c>
      <c r="S136" s="230" t="e">
        <f>IF(ISNUMBER(Regressions!U146),ROUND(Regressions!U146, 1), NA())</f>
        <v>#N/A</v>
      </c>
    </row>
    <row xmlns:x14ac="http://schemas.microsoft.com/office/spreadsheetml/2009/9/ac" r="137" x14ac:dyDescent="0.2">
      <c r="A137" s="329" t="str">
        <f>IF(ISBLANK(Regressions!A147), " ", Regressions!A147)</f>
        <v>Democratic People's Republic of Korea</v>
      </c>
      <c r="B137" s="330">
        <f>IF(ISBLANK(Regressions!B147), " ", Regressions!B147)</f>
        <v>2009</v>
      </c>
      <c r="C137" s="335" t="str">
        <f>IF(ISBLANK(Regressions!C147), " ", Regressions!C147)</f>
        <v>Primary</v>
      </c>
      <c r="D137" s="331">
        <f>IF(ISBLANK(Regressions!D147), " ", Regressions!D147)</f>
        <v>1500976</v>
      </c>
      <c r="E137" s="207" t="e">
        <f>IF(ISNUMBER(Regressions!E147),ROUND(Regressions!E147, 1), NA())</f>
        <v>#N/A</v>
      </c>
      <c r="F137" s="332" t="e">
        <f>IF(ISNUMBER(Regressions!F147),ROUND(Regressions!F147, 1), NA())</f>
        <v>#N/A</v>
      </c>
      <c r="G137" s="229" t="e">
        <f>IF(ISNUMBER(Regressions!G147),ROUND(Regressions!G147, 1), NA())</f>
        <v>#N/A</v>
      </c>
      <c r="H137" s="333" t="e">
        <f>IF(ISNUMBER(Regressions!H147),ROUND(Regressions!H147, 1), NA())</f>
        <v>#N/A</v>
      </c>
      <c r="I137" s="230" t="e">
        <f>IF(ISNUMBER(Regressions!I147),ROUND(Regressions!I147, 1), NA())</f>
        <v>#N/A</v>
      </c>
      <c r="J137" s="334" t="e">
        <f>IF(ISNUMBER(Regressions!K147),ROUND(Regressions!K147, 1), NA())</f>
        <v>#N/A</v>
      </c>
      <c r="K137" s="332" t="e">
        <f>IF(ISNUMBER(Regressions!L147),ROUND(Regressions!L147, 1), NA())</f>
        <v>#N/A</v>
      </c>
      <c r="L137" s="231" t="e">
        <f>IF(ISNUMBER(Regressions!M147),ROUND(Regressions!M147, 1), NA())</f>
        <v>#N/A</v>
      </c>
      <c r="M137" s="333" t="e">
        <f>IF(ISNUMBER(Regressions!N147),ROUND(Regressions!N147, 1), NA())</f>
        <v>#N/A</v>
      </c>
      <c r="N137" s="230" t="e">
        <f>IF(ISNUMBER(Regressions!O147),ROUND(Regressions!O147, 1), NA())</f>
        <v>#N/A</v>
      </c>
      <c r="O137" s="334" t="e">
        <f>IF(ISNUMBER(Regressions!Q147),ROUND(Regressions!Q147, 1), NA())</f>
        <v>#N/A</v>
      </c>
      <c r="P137" s="332" t="e">
        <f>IF(ISNUMBER(Regressions!R147),ROUND(Regressions!R147, 1), NA())</f>
        <v>#N/A</v>
      </c>
      <c r="Q137" s="208" t="e">
        <f>IF(ISNUMBER(Regressions!S147),ROUND(Regressions!S147, 1), NA())</f>
        <v>#N/A</v>
      </c>
      <c r="R137" s="333" t="e">
        <f>IF(ISNUMBER(Regressions!T147),ROUND(Regressions!T147, 1), NA())</f>
        <v>#N/A</v>
      </c>
      <c r="S137" s="230" t="e">
        <f>IF(ISNUMBER(Regressions!U147),ROUND(Regressions!U147, 1), NA())</f>
        <v>#N/A</v>
      </c>
    </row>
    <row xmlns:x14ac="http://schemas.microsoft.com/office/spreadsheetml/2009/9/ac" r="138" x14ac:dyDescent="0.2">
      <c r="A138" s="329" t="str">
        <f>IF(ISBLANK(Regressions!A148), " ", Regressions!A148)</f>
        <v>Democratic People's Republic of Korea</v>
      </c>
      <c r="B138" s="330">
        <f>IF(ISBLANK(Regressions!B148), " ", Regressions!B148)</f>
        <v>2010</v>
      </c>
      <c r="C138" s="335" t="str">
        <f>IF(ISBLANK(Regressions!C148), " ", Regressions!C148)</f>
        <v>Primary</v>
      </c>
      <c r="D138" s="331">
        <f>IF(ISBLANK(Regressions!D148), " ", Regressions!D148)</f>
        <v>1473239</v>
      </c>
      <c r="E138" s="207" t="e">
        <f>IF(ISNUMBER(Regressions!E148),ROUND(Regressions!E148, 1), NA())</f>
        <v>#N/A</v>
      </c>
      <c r="F138" s="332" t="e">
        <f>IF(ISNUMBER(Regressions!F148),ROUND(Regressions!F148, 1), NA())</f>
        <v>#N/A</v>
      </c>
      <c r="G138" s="229" t="e">
        <f>IF(ISNUMBER(Regressions!G148),ROUND(Regressions!G148, 1), NA())</f>
        <v>#N/A</v>
      </c>
      <c r="H138" s="333" t="e">
        <f>IF(ISNUMBER(Regressions!H148),ROUND(Regressions!H148, 1), NA())</f>
        <v>#N/A</v>
      </c>
      <c r="I138" s="230" t="e">
        <f>IF(ISNUMBER(Regressions!I148),ROUND(Regressions!I148, 1), NA())</f>
        <v>#N/A</v>
      </c>
      <c r="J138" s="334" t="e">
        <f>IF(ISNUMBER(Regressions!K148),ROUND(Regressions!K148, 1), NA())</f>
        <v>#N/A</v>
      </c>
      <c r="K138" s="332" t="e">
        <f>IF(ISNUMBER(Regressions!L148),ROUND(Regressions!L148, 1), NA())</f>
        <v>#N/A</v>
      </c>
      <c r="L138" s="231" t="e">
        <f>IF(ISNUMBER(Regressions!M148),ROUND(Regressions!M148, 1), NA())</f>
        <v>#N/A</v>
      </c>
      <c r="M138" s="333" t="e">
        <f>IF(ISNUMBER(Regressions!N148),ROUND(Regressions!N148, 1), NA())</f>
        <v>#N/A</v>
      </c>
      <c r="N138" s="230" t="e">
        <f>IF(ISNUMBER(Regressions!O148),ROUND(Regressions!O148, 1), NA())</f>
        <v>#N/A</v>
      </c>
      <c r="O138" s="334" t="e">
        <f>IF(ISNUMBER(Regressions!Q148),ROUND(Regressions!Q148, 1), NA())</f>
        <v>#N/A</v>
      </c>
      <c r="P138" s="332" t="e">
        <f>IF(ISNUMBER(Regressions!R148),ROUND(Regressions!R148, 1), NA())</f>
        <v>#N/A</v>
      </c>
      <c r="Q138" s="208" t="e">
        <f>IF(ISNUMBER(Regressions!S148),ROUND(Regressions!S148, 1), NA())</f>
        <v>#N/A</v>
      </c>
      <c r="R138" s="333" t="e">
        <f>IF(ISNUMBER(Regressions!T148),ROUND(Regressions!T148, 1), NA())</f>
        <v>#N/A</v>
      </c>
      <c r="S138" s="230" t="e">
        <f>IF(ISNUMBER(Regressions!U148),ROUND(Regressions!U148, 1), NA())</f>
        <v>#N/A</v>
      </c>
    </row>
    <row xmlns:x14ac="http://schemas.microsoft.com/office/spreadsheetml/2009/9/ac" r="139" x14ac:dyDescent="0.2">
      <c r="A139" s="329" t="str">
        <f>IF(ISBLANK(Regressions!A149), " ", Regressions!A149)</f>
        <v>Democratic People's Republic of Korea</v>
      </c>
      <c r="B139" s="330">
        <f>IF(ISBLANK(Regressions!B149), " ", Regressions!B149)</f>
        <v>2011</v>
      </c>
      <c r="C139" s="335" t="str">
        <f>IF(ISBLANK(Regressions!C149), " ", Regressions!C149)</f>
        <v>Primary</v>
      </c>
      <c r="D139" s="331">
        <f>IF(ISBLANK(Regressions!D149), " ", Regressions!D149)</f>
        <v>1444124</v>
      </c>
      <c r="E139" s="207" t="e">
        <f>IF(ISNUMBER(Regressions!E149),ROUND(Regressions!E149, 1), NA())</f>
        <v>#N/A</v>
      </c>
      <c r="F139" s="332" t="e">
        <f>IF(ISNUMBER(Regressions!F149),ROUND(Regressions!F149, 1), NA())</f>
        <v>#N/A</v>
      </c>
      <c r="G139" s="229" t="e">
        <f>IF(ISNUMBER(Regressions!G149),ROUND(Regressions!G149, 1), NA())</f>
        <v>#N/A</v>
      </c>
      <c r="H139" s="333" t="e">
        <f>IF(ISNUMBER(Regressions!H149),ROUND(Regressions!H149, 1), NA())</f>
        <v>#N/A</v>
      </c>
      <c r="I139" s="230" t="e">
        <f>IF(ISNUMBER(Regressions!I149),ROUND(Regressions!I149, 1), NA())</f>
        <v>#N/A</v>
      </c>
      <c r="J139" s="334" t="e">
        <f>IF(ISNUMBER(Regressions!K149),ROUND(Regressions!K149, 1), NA())</f>
        <v>#N/A</v>
      </c>
      <c r="K139" s="332" t="e">
        <f>IF(ISNUMBER(Regressions!L149),ROUND(Regressions!L149, 1), NA())</f>
        <v>#N/A</v>
      </c>
      <c r="L139" s="231" t="e">
        <f>IF(ISNUMBER(Regressions!M149),ROUND(Regressions!M149, 1), NA())</f>
        <v>#N/A</v>
      </c>
      <c r="M139" s="333" t="e">
        <f>IF(ISNUMBER(Regressions!N149),ROUND(Regressions!N149, 1), NA())</f>
        <v>#N/A</v>
      </c>
      <c r="N139" s="230" t="e">
        <f>IF(ISNUMBER(Regressions!O149),ROUND(Regressions!O149, 1), NA())</f>
        <v>#N/A</v>
      </c>
      <c r="O139" s="334" t="e">
        <f>IF(ISNUMBER(Regressions!Q149),ROUND(Regressions!Q149, 1), NA())</f>
        <v>#N/A</v>
      </c>
      <c r="P139" s="332" t="e">
        <f>IF(ISNUMBER(Regressions!R149),ROUND(Regressions!R149, 1), NA())</f>
        <v>#N/A</v>
      </c>
      <c r="Q139" s="208" t="e">
        <f>IF(ISNUMBER(Regressions!S149),ROUND(Regressions!S149, 1), NA())</f>
        <v>#N/A</v>
      </c>
      <c r="R139" s="333" t="e">
        <f>IF(ISNUMBER(Regressions!T149),ROUND(Regressions!T149, 1), NA())</f>
        <v>#N/A</v>
      </c>
      <c r="S139" s="230" t="e">
        <f>IF(ISNUMBER(Regressions!U149),ROUND(Regressions!U149, 1), NA())</f>
        <v>#N/A</v>
      </c>
    </row>
    <row xmlns:x14ac="http://schemas.microsoft.com/office/spreadsheetml/2009/9/ac" r="140" x14ac:dyDescent="0.2">
      <c r="A140" s="329" t="str">
        <f>IF(ISBLANK(Regressions!A150), " ", Regressions!A150)</f>
        <v>Democratic People's Republic of Korea</v>
      </c>
      <c r="B140" s="330">
        <f>IF(ISBLANK(Regressions!B150), " ", Regressions!B150)</f>
        <v>2012</v>
      </c>
      <c r="C140" s="335" t="str">
        <f>IF(ISBLANK(Regressions!C150), " ", Regressions!C150)</f>
        <v>Primary</v>
      </c>
      <c r="D140" s="331">
        <f>IF(ISBLANK(Regressions!D150), " ", Regressions!D150)</f>
        <v>1421351</v>
      </c>
      <c r="E140" s="207" t="e">
        <f>IF(ISNUMBER(Regressions!E150),ROUND(Regressions!E150, 1), NA())</f>
        <v>#N/A</v>
      </c>
      <c r="F140" s="332" t="e">
        <f>IF(ISNUMBER(Regressions!F150),ROUND(Regressions!F150, 1), NA())</f>
        <v>#N/A</v>
      </c>
      <c r="G140" s="229" t="e">
        <f>IF(ISNUMBER(Regressions!G150),ROUND(Regressions!G150, 1), NA())</f>
        <v>#N/A</v>
      </c>
      <c r="H140" s="333" t="e">
        <f>IF(ISNUMBER(Regressions!H150),ROUND(Regressions!H150, 1), NA())</f>
        <v>#N/A</v>
      </c>
      <c r="I140" s="230" t="e">
        <f>IF(ISNUMBER(Regressions!I150),ROUND(Regressions!I150, 1), NA())</f>
        <v>#N/A</v>
      </c>
      <c r="J140" s="334" t="e">
        <f>IF(ISNUMBER(Regressions!K150),ROUND(Regressions!K150, 1), NA())</f>
        <v>#N/A</v>
      </c>
      <c r="K140" s="332" t="e">
        <f>IF(ISNUMBER(Regressions!L150),ROUND(Regressions!L150, 1), NA())</f>
        <v>#N/A</v>
      </c>
      <c r="L140" s="231" t="e">
        <f>IF(ISNUMBER(Regressions!M150),ROUND(Regressions!M150, 1), NA())</f>
        <v>#N/A</v>
      </c>
      <c r="M140" s="333" t="e">
        <f>IF(ISNUMBER(Regressions!N150),ROUND(Regressions!N150, 1), NA())</f>
        <v>#N/A</v>
      </c>
      <c r="N140" s="230" t="e">
        <f>IF(ISNUMBER(Regressions!O150),ROUND(Regressions!O150, 1), NA())</f>
        <v>#N/A</v>
      </c>
      <c r="O140" s="334" t="e">
        <f>IF(ISNUMBER(Regressions!Q150),ROUND(Regressions!Q150, 1), NA())</f>
        <v>#N/A</v>
      </c>
      <c r="P140" s="332" t="e">
        <f>IF(ISNUMBER(Regressions!R150),ROUND(Regressions!R150, 1), NA())</f>
        <v>#N/A</v>
      </c>
      <c r="Q140" s="208" t="e">
        <f>IF(ISNUMBER(Regressions!S150),ROUND(Regressions!S150, 1), NA())</f>
        <v>#N/A</v>
      </c>
      <c r="R140" s="333" t="e">
        <f>IF(ISNUMBER(Regressions!T150),ROUND(Regressions!T150, 1), NA())</f>
        <v>#N/A</v>
      </c>
      <c r="S140" s="230" t="e">
        <f>IF(ISNUMBER(Regressions!U150),ROUND(Regressions!U150, 1), NA())</f>
        <v>#N/A</v>
      </c>
    </row>
    <row xmlns:x14ac="http://schemas.microsoft.com/office/spreadsheetml/2009/9/ac" r="141" x14ac:dyDescent="0.2">
      <c r="A141" s="329" t="str">
        <f>IF(ISBLANK(Regressions!A151), " ", Regressions!A151)</f>
        <v>Democratic People's Republic of Korea</v>
      </c>
      <c r="B141" s="330">
        <f>IF(ISBLANK(Regressions!B151), " ", Regressions!B151)</f>
        <v>2013</v>
      </c>
      <c r="C141" s="335" t="str">
        <f>IF(ISBLANK(Regressions!C151), " ", Regressions!C151)</f>
        <v>Primary</v>
      </c>
      <c r="D141" s="331">
        <f>IF(ISBLANK(Regressions!D151), " ", Regressions!D151)</f>
        <v>1391332</v>
      </c>
      <c r="E141" s="207" t="e">
        <f>IF(ISNUMBER(Regressions!E151),ROUND(Regressions!E151, 1), NA())</f>
        <v>#N/A</v>
      </c>
      <c r="F141" s="332" t="e">
        <f>IF(ISNUMBER(Regressions!F151),ROUND(Regressions!F151, 1), NA())</f>
        <v>#N/A</v>
      </c>
      <c r="G141" s="229" t="e">
        <f>IF(ISNUMBER(Regressions!G151),ROUND(Regressions!G151, 1), NA())</f>
        <v>#N/A</v>
      </c>
      <c r="H141" s="333" t="e">
        <f>IF(ISNUMBER(Regressions!H151),ROUND(Regressions!H151, 1), NA())</f>
        <v>#N/A</v>
      </c>
      <c r="I141" s="230" t="e">
        <f>IF(ISNUMBER(Regressions!I151),ROUND(Regressions!I151, 1), NA())</f>
        <v>#N/A</v>
      </c>
      <c r="J141" s="334" t="e">
        <f>IF(ISNUMBER(Regressions!K151),ROUND(Regressions!K151, 1), NA())</f>
        <v>#N/A</v>
      </c>
      <c r="K141" s="332" t="e">
        <f>IF(ISNUMBER(Regressions!L151),ROUND(Regressions!L151, 1), NA())</f>
        <v>#N/A</v>
      </c>
      <c r="L141" s="231" t="e">
        <f>IF(ISNUMBER(Regressions!M151),ROUND(Regressions!M151, 1), NA())</f>
        <v>#N/A</v>
      </c>
      <c r="M141" s="333" t="e">
        <f>IF(ISNUMBER(Regressions!N151),ROUND(Regressions!N151, 1), NA())</f>
        <v>#N/A</v>
      </c>
      <c r="N141" s="230" t="e">
        <f>IF(ISNUMBER(Regressions!O151),ROUND(Regressions!O151, 1), NA())</f>
        <v>#N/A</v>
      </c>
      <c r="O141" s="334" t="e">
        <f>IF(ISNUMBER(Regressions!Q151),ROUND(Regressions!Q151, 1), NA())</f>
        <v>#N/A</v>
      </c>
      <c r="P141" s="332" t="e">
        <f>IF(ISNUMBER(Regressions!R151),ROUND(Regressions!R151, 1), NA())</f>
        <v>#N/A</v>
      </c>
      <c r="Q141" s="208" t="e">
        <f>IF(ISNUMBER(Regressions!S151),ROUND(Regressions!S151, 1), NA())</f>
        <v>#N/A</v>
      </c>
      <c r="R141" s="333" t="e">
        <f>IF(ISNUMBER(Regressions!T151),ROUND(Regressions!T151, 1), NA())</f>
        <v>#N/A</v>
      </c>
      <c r="S141" s="230" t="e">
        <f>IF(ISNUMBER(Regressions!U151),ROUND(Regressions!U151, 1), NA())</f>
        <v>#N/A</v>
      </c>
    </row>
    <row xmlns:x14ac="http://schemas.microsoft.com/office/spreadsheetml/2009/9/ac" r="142" x14ac:dyDescent="0.2">
      <c r="A142" s="329" t="str">
        <f>IF(ISBLANK(Regressions!A152), " ", Regressions!A152)</f>
        <v>Democratic People's Republic of Korea</v>
      </c>
      <c r="B142" s="330">
        <f>IF(ISBLANK(Regressions!B152), " ", Regressions!B152)</f>
        <v>2014</v>
      </c>
      <c r="C142" s="335" t="str">
        <f>IF(ISBLANK(Regressions!C152), " ", Regressions!C152)</f>
        <v>Primary</v>
      </c>
      <c r="D142" s="331">
        <f>IF(ISBLANK(Regressions!D152), " ", Regressions!D152)</f>
        <v>1722630</v>
      </c>
      <c r="E142" s="207" t="e">
        <f>IF(ISNUMBER(Regressions!E152),ROUND(Regressions!E152, 1), NA())</f>
        <v>#N/A</v>
      </c>
      <c r="F142" s="332" t="e">
        <f>IF(ISNUMBER(Regressions!F152),ROUND(Regressions!F152, 1), NA())</f>
        <v>#N/A</v>
      </c>
      <c r="G142" s="229" t="e">
        <f>IF(ISNUMBER(Regressions!G152),ROUND(Regressions!G152, 1), NA())</f>
        <v>#N/A</v>
      </c>
      <c r="H142" s="333" t="e">
        <f>IF(ISNUMBER(Regressions!H152),ROUND(Regressions!H152, 1), NA())</f>
        <v>#N/A</v>
      </c>
      <c r="I142" s="230" t="e">
        <f>IF(ISNUMBER(Regressions!I152),ROUND(Regressions!I152, 1), NA())</f>
        <v>#N/A</v>
      </c>
      <c r="J142" s="334" t="e">
        <f>IF(ISNUMBER(Regressions!K152),ROUND(Regressions!K152, 1), NA())</f>
        <v>#N/A</v>
      </c>
      <c r="K142" s="332" t="e">
        <f>IF(ISNUMBER(Regressions!L152),ROUND(Regressions!L152, 1), NA())</f>
        <v>#N/A</v>
      </c>
      <c r="L142" s="231" t="e">
        <f>IF(ISNUMBER(Regressions!M152),ROUND(Regressions!M152, 1), NA())</f>
        <v>#N/A</v>
      </c>
      <c r="M142" s="333" t="e">
        <f>IF(ISNUMBER(Regressions!N152),ROUND(Regressions!N152, 1), NA())</f>
        <v>#N/A</v>
      </c>
      <c r="N142" s="230" t="e">
        <f>IF(ISNUMBER(Regressions!O152),ROUND(Regressions!O152, 1), NA())</f>
        <v>#N/A</v>
      </c>
      <c r="O142" s="334" t="e">
        <f>IF(ISNUMBER(Regressions!Q152),ROUND(Regressions!Q152, 1), NA())</f>
        <v>#N/A</v>
      </c>
      <c r="P142" s="332" t="e">
        <f>IF(ISNUMBER(Regressions!R152),ROUND(Regressions!R152, 1), NA())</f>
        <v>#N/A</v>
      </c>
      <c r="Q142" s="208" t="e">
        <f>IF(ISNUMBER(Regressions!S152),ROUND(Regressions!S152, 1), NA())</f>
        <v>#N/A</v>
      </c>
      <c r="R142" s="333" t="e">
        <f>IF(ISNUMBER(Regressions!T152),ROUND(Regressions!T152, 1), NA())</f>
        <v>#N/A</v>
      </c>
      <c r="S142" s="230" t="e">
        <f>IF(ISNUMBER(Regressions!U152),ROUND(Regressions!U152, 1), NA())</f>
        <v>#N/A</v>
      </c>
    </row>
    <row xmlns:x14ac="http://schemas.microsoft.com/office/spreadsheetml/2009/9/ac" r="143" x14ac:dyDescent="0.2">
      <c r="A143" s="329" t="str">
        <f>IF(ISBLANK(Regressions!A153), " ", Regressions!A153)</f>
        <v>Democratic People's Republic of Korea</v>
      </c>
      <c r="B143" s="330">
        <f>IF(ISBLANK(Regressions!B153), " ", Regressions!B153)</f>
        <v>2015</v>
      </c>
      <c r="C143" s="335" t="str">
        <f>IF(ISBLANK(Regressions!C153), " ", Regressions!C153)</f>
        <v>Primary</v>
      </c>
      <c r="D143" s="331">
        <f>IF(ISBLANK(Regressions!D153), " ", Regressions!D153)</f>
        <v>1693296</v>
      </c>
      <c r="E143" s="207" t="e">
        <f>IF(ISNUMBER(Regressions!E153),ROUND(Regressions!E153, 1), NA())</f>
        <v>#N/A</v>
      </c>
      <c r="F143" s="332" t="e">
        <f>IF(ISNUMBER(Regressions!F153),ROUND(Regressions!F153, 1), NA())</f>
        <v>#N/A</v>
      </c>
      <c r="G143" s="229" t="e">
        <f>IF(ISNUMBER(Regressions!G153),ROUND(Regressions!G153, 1), NA())</f>
        <v>#N/A</v>
      </c>
      <c r="H143" s="333" t="e">
        <f>IF(ISNUMBER(Regressions!H153),ROUND(Regressions!H153, 1), NA())</f>
        <v>#N/A</v>
      </c>
      <c r="I143" s="230" t="e">
        <f>IF(ISNUMBER(Regressions!I153),ROUND(Regressions!I153, 1), NA())</f>
        <v>#N/A</v>
      </c>
      <c r="J143" s="334" t="e">
        <f>IF(ISNUMBER(Regressions!K153),ROUND(Regressions!K153, 1), NA())</f>
        <v>#N/A</v>
      </c>
      <c r="K143" s="332" t="e">
        <f>IF(ISNUMBER(Regressions!L153),ROUND(Regressions!L153, 1), NA())</f>
        <v>#N/A</v>
      </c>
      <c r="L143" s="231" t="e">
        <f>IF(ISNUMBER(Regressions!M153),ROUND(Regressions!M153, 1), NA())</f>
        <v>#N/A</v>
      </c>
      <c r="M143" s="333" t="e">
        <f>IF(ISNUMBER(Regressions!N153),ROUND(Regressions!N153, 1), NA())</f>
        <v>#N/A</v>
      </c>
      <c r="N143" s="230" t="e">
        <f>IF(ISNUMBER(Regressions!O153),ROUND(Regressions!O153, 1), NA())</f>
        <v>#N/A</v>
      </c>
      <c r="O143" s="334" t="e">
        <f>IF(ISNUMBER(Regressions!Q153),ROUND(Regressions!Q153, 1), NA())</f>
        <v>#N/A</v>
      </c>
      <c r="P143" s="332" t="e">
        <f>IF(ISNUMBER(Regressions!R153),ROUND(Regressions!R153, 1), NA())</f>
        <v>#N/A</v>
      </c>
      <c r="Q143" s="208" t="e">
        <f>IF(ISNUMBER(Regressions!S153),ROUND(Regressions!S153, 1), NA())</f>
        <v>#N/A</v>
      </c>
      <c r="R143" s="333" t="e">
        <f>IF(ISNUMBER(Regressions!T153),ROUND(Regressions!T153, 1), NA())</f>
        <v>#N/A</v>
      </c>
      <c r="S143" s="230" t="e">
        <f>IF(ISNUMBER(Regressions!U153),ROUND(Regressions!U153, 1), NA())</f>
        <v>#N/A</v>
      </c>
    </row>
    <row xmlns:x14ac="http://schemas.microsoft.com/office/spreadsheetml/2009/9/ac" r="144" x14ac:dyDescent="0.2">
      <c r="A144" s="329" t="str">
        <f>IF(ISBLANK(Regressions!A154), " ", Regressions!A154)</f>
        <v>Democratic People's Republic of Korea</v>
      </c>
      <c r="B144" s="330">
        <f>IF(ISBLANK(Regressions!B154), " ", Regressions!B154)</f>
        <v>2016</v>
      </c>
      <c r="C144" s="335" t="str">
        <f>IF(ISBLANK(Regressions!C154), " ", Regressions!C154)</f>
        <v>Primary</v>
      </c>
      <c r="D144" s="331">
        <f>IF(ISBLANK(Regressions!D154), " ", Regressions!D154)</f>
        <v>1673844</v>
      </c>
      <c r="E144" s="207" t="e">
        <f>IF(ISNUMBER(Regressions!E154),ROUND(Regressions!E154, 1), NA())</f>
        <v>#N/A</v>
      </c>
      <c r="F144" s="332" t="e">
        <f>IF(ISNUMBER(Regressions!F154),ROUND(Regressions!F154, 1), NA())</f>
        <v>#N/A</v>
      </c>
      <c r="G144" s="229" t="e">
        <f>IF(ISNUMBER(Regressions!G154),ROUND(Regressions!G154, 1), NA())</f>
        <v>#N/A</v>
      </c>
      <c r="H144" s="333" t="e">
        <f>IF(ISNUMBER(Regressions!H154),ROUND(Regressions!H154, 1), NA())</f>
        <v>#N/A</v>
      </c>
      <c r="I144" s="230" t="e">
        <f>IF(ISNUMBER(Regressions!I154),ROUND(Regressions!I154, 1), NA())</f>
        <v>#N/A</v>
      </c>
      <c r="J144" s="334" t="e">
        <f>IF(ISNUMBER(Regressions!K154),ROUND(Regressions!K154, 1), NA())</f>
        <v>#N/A</v>
      </c>
      <c r="K144" s="332" t="e">
        <f>IF(ISNUMBER(Regressions!L154),ROUND(Regressions!L154, 1), NA())</f>
        <v>#N/A</v>
      </c>
      <c r="L144" s="231" t="e">
        <f>IF(ISNUMBER(Regressions!M154),ROUND(Regressions!M154, 1), NA())</f>
        <v>#N/A</v>
      </c>
      <c r="M144" s="333" t="e">
        <f>IF(ISNUMBER(Regressions!N154),ROUND(Regressions!N154, 1), NA())</f>
        <v>#N/A</v>
      </c>
      <c r="N144" s="230" t="e">
        <f>IF(ISNUMBER(Regressions!O154),ROUND(Regressions!O154, 1), NA())</f>
        <v>#N/A</v>
      </c>
      <c r="O144" s="334" t="e">
        <f>IF(ISNUMBER(Regressions!Q154),ROUND(Regressions!Q154, 1), NA())</f>
        <v>#N/A</v>
      </c>
      <c r="P144" s="332" t="e">
        <f>IF(ISNUMBER(Regressions!R154),ROUND(Regressions!R154, 1), NA())</f>
        <v>#N/A</v>
      </c>
      <c r="Q144" s="208" t="e">
        <f>IF(ISNUMBER(Regressions!S154),ROUND(Regressions!S154, 1), NA())</f>
        <v>#N/A</v>
      </c>
      <c r="R144" s="333" t="e">
        <f>IF(ISNUMBER(Regressions!T154),ROUND(Regressions!T154, 1), NA())</f>
        <v>#N/A</v>
      </c>
      <c r="S144" s="230" t="e">
        <f>IF(ISNUMBER(Regressions!U154),ROUND(Regressions!U154, 1), NA())</f>
        <v>#N/A</v>
      </c>
    </row>
    <row xmlns:x14ac="http://schemas.microsoft.com/office/spreadsheetml/2009/9/ac" r="145" x14ac:dyDescent="0.2">
      <c r="A145" s="329" t="str">
        <f>IF(ISBLANK(Regressions!A155), " ", Regressions!A155)</f>
        <v>Democratic People's Republic of Korea</v>
      </c>
      <c r="B145" s="330">
        <f>IF(ISBLANK(Regressions!B155), " ", Regressions!B155)</f>
        <v>2017</v>
      </c>
      <c r="C145" s="335" t="str">
        <f>IF(ISBLANK(Regressions!C155), " ", Regressions!C155)</f>
        <v>Primary</v>
      </c>
      <c r="D145" s="331">
        <f>IF(ISBLANK(Regressions!D155), " ", Regressions!D155)</f>
        <v>1652665</v>
      </c>
      <c r="E145" s="207" t="e">
        <f>IF(ISNUMBER(Regressions!E155),ROUND(Regressions!E155, 1), NA())</f>
        <v>#N/A</v>
      </c>
      <c r="F145" s="332" t="e">
        <f>IF(ISNUMBER(Regressions!F155),ROUND(Regressions!F155, 1), NA())</f>
        <v>#N/A</v>
      </c>
      <c r="G145" s="229" t="e">
        <f>IF(ISNUMBER(Regressions!G155),ROUND(Regressions!G155, 1), NA())</f>
        <v>#N/A</v>
      </c>
      <c r="H145" s="333" t="e">
        <f>IF(ISNUMBER(Regressions!H155),ROUND(Regressions!H155, 1), NA())</f>
        <v>#N/A</v>
      </c>
      <c r="I145" s="230" t="e">
        <f>IF(ISNUMBER(Regressions!I155),ROUND(Regressions!I155, 1), NA())</f>
        <v>#N/A</v>
      </c>
      <c r="J145" s="334" t="e">
        <f>IF(ISNUMBER(Regressions!K155),ROUND(Regressions!K155, 1), NA())</f>
        <v>#N/A</v>
      </c>
      <c r="K145" s="332" t="e">
        <f>IF(ISNUMBER(Regressions!L155),ROUND(Regressions!L155, 1), NA())</f>
        <v>#N/A</v>
      </c>
      <c r="L145" s="231" t="e">
        <f>IF(ISNUMBER(Regressions!M155),ROUND(Regressions!M155, 1), NA())</f>
        <v>#N/A</v>
      </c>
      <c r="M145" s="333" t="e">
        <f>IF(ISNUMBER(Regressions!N155),ROUND(Regressions!N155, 1), NA())</f>
        <v>#N/A</v>
      </c>
      <c r="N145" s="230" t="e">
        <f>IF(ISNUMBER(Regressions!O155),ROUND(Regressions!O155, 1), NA())</f>
        <v>#N/A</v>
      </c>
      <c r="O145" s="334" t="e">
        <f>IF(ISNUMBER(Regressions!Q155),ROUND(Regressions!Q155, 1), NA())</f>
        <v>#N/A</v>
      </c>
      <c r="P145" s="332" t="e">
        <f>IF(ISNUMBER(Regressions!R155),ROUND(Regressions!R155, 1), NA())</f>
        <v>#N/A</v>
      </c>
      <c r="Q145" s="208" t="e">
        <f>IF(ISNUMBER(Regressions!S155),ROUND(Regressions!S155, 1), NA())</f>
        <v>#N/A</v>
      </c>
      <c r="R145" s="333" t="e">
        <f>IF(ISNUMBER(Regressions!T155),ROUND(Regressions!T155, 1), NA())</f>
        <v>#N/A</v>
      </c>
      <c r="S145" s="230" t="e">
        <f>IF(ISNUMBER(Regressions!U155),ROUND(Regressions!U155, 1), NA())</f>
        <v>#N/A</v>
      </c>
    </row>
    <row xmlns:x14ac="http://schemas.microsoft.com/office/spreadsheetml/2009/9/ac" r="146" x14ac:dyDescent="0.2">
      <c r="A146" s="329" t="str">
        <f>IF(ISBLANK(Regressions!A156), " ", Regressions!A156)</f>
        <v>Democratic People's Republic of Korea</v>
      </c>
      <c r="B146" s="330">
        <f>IF(ISBLANK(Regressions!B156), " ", Regressions!B156)</f>
        <v>2018</v>
      </c>
      <c r="C146" s="335" t="str">
        <f>IF(ISBLANK(Regressions!C156), " ", Regressions!C156)</f>
        <v>Primary</v>
      </c>
      <c r="D146" s="331">
        <f>IF(ISBLANK(Regressions!D156), " ", Regressions!D156)</f>
        <v>1618602</v>
      </c>
      <c r="E146" s="207" t="e">
        <f>IF(ISNUMBER(Regressions!E156),ROUND(Regressions!E156, 1), NA())</f>
        <v>#N/A</v>
      </c>
      <c r="F146" s="332" t="e">
        <f>IF(ISNUMBER(Regressions!F156),ROUND(Regressions!F156, 1), NA())</f>
        <v>#N/A</v>
      </c>
      <c r="G146" s="229" t="e">
        <f>IF(ISNUMBER(Regressions!G156),ROUND(Regressions!G156, 1), NA())</f>
        <v>#N/A</v>
      </c>
      <c r="H146" s="333" t="e">
        <f>IF(ISNUMBER(Regressions!H156),ROUND(Regressions!H156, 1), NA())</f>
        <v>#N/A</v>
      </c>
      <c r="I146" s="230" t="e">
        <f>IF(ISNUMBER(Regressions!I156),ROUND(Regressions!I156, 1), NA())</f>
        <v>#N/A</v>
      </c>
      <c r="J146" s="334" t="e">
        <f>IF(ISNUMBER(Regressions!K156),ROUND(Regressions!K156, 1), NA())</f>
        <v>#N/A</v>
      </c>
      <c r="K146" s="332" t="e">
        <f>IF(ISNUMBER(Regressions!L156),ROUND(Regressions!L156, 1), NA())</f>
        <v>#N/A</v>
      </c>
      <c r="L146" s="231" t="e">
        <f>IF(ISNUMBER(Regressions!M156),ROUND(Regressions!M156, 1), NA())</f>
        <v>#N/A</v>
      </c>
      <c r="M146" s="333" t="e">
        <f>IF(ISNUMBER(Regressions!N156),ROUND(Regressions!N156, 1), NA())</f>
        <v>#N/A</v>
      </c>
      <c r="N146" s="230" t="e">
        <f>IF(ISNUMBER(Regressions!O156),ROUND(Regressions!O156, 1), NA())</f>
        <v>#N/A</v>
      </c>
      <c r="O146" s="334" t="e">
        <f>IF(ISNUMBER(Regressions!Q156),ROUND(Regressions!Q156, 1), NA())</f>
        <v>#N/A</v>
      </c>
      <c r="P146" s="332" t="e">
        <f>IF(ISNUMBER(Regressions!R156),ROUND(Regressions!R156, 1), NA())</f>
        <v>#N/A</v>
      </c>
      <c r="Q146" s="208" t="e">
        <f>IF(ISNUMBER(Regressions!S156),ROUND(Regressions!S156, 1), NA())</f>
        <v>#N/A</v>
      </c>
      <c r="R146" s="333" t="e">
        <f>IF(ISNUMBER(Regressions!T156),ROUND(Regressions!T156, 1), NA())</f>
        <v>#N/A</v>
      </c>
      <c r="S146" s="230" t="e">
        <f>IF(ISNUMBER(Regressions!U156),ROUND(Regressions!U156, 1), NA())</f>
        <v>#N/A</v>
      </c>
    </row>
    <row xmlns:x14ac="http://schemas.microsoft.com/office/spreadsheetml/2009/9/ac" r="147" x14ac:dyDescent="0.2">
      <c r="A147" s="329" t="str">
        <f>IF(ISBLANK(Regressions!A157), " ", Regressions!A157)</f>
        <v>Democratic People's Republic of Korea</v>
      </c>
      <c r="B147" s="330">
        <f>IF(ISBLANK(Regressions!B157), " ", Regressions!B157)</f>
        <v>2019</v>
      </c>
      <c r="C147" s="335" t="str">
        <f>IF(ISBLANK(Regressions!C157), " ", Regressions!C157)</f>
        <v>Primary</v>
      </c>
      <c r="D147" s="331">
        <f>IF(ISBLANK(Regressions!D157), " ", Regressions!D157)</f>
        <v>1592526</v>
      </c>
      <c r="E147" s="207" t="e">
        <f>IF(ISNUMBER(Regressions!E157),ROUND(Regressions!E157, 1), NA())</f>
        <v>#N/A</v>
      </c>
      <c r="F147" s="332" t="e">
        <f>IF(ISNUMBER(Regressions!F157),ROUND(Regressions!F157, 1), NA())</f>
        <v>#N/A</v>
      </c>
      <c r="G147" s="229" t="e">
        <f>IF(ISNUMBER(Regressions!G157),ROUND(Regressions!G157, 1), NA())</f>
        <v>#N/A</v>
      </c>
      <c r="H147" s="333" t="e">
        <f>IF(ISNUMBER(Regressions!H157),ROUND(Regressions!H157, 1), NA())</f>
        <v>#N/A</v>
      </c>
      <c r="I147" s="230" t="e">
        <f>IF(ISNUMBER(Regressions!I157),ROUND(Regressions!I157, 1), NA())</f>
        <v>#N/A</v>
      </c>
      <c r="J147" s="334" t="e">
        <f>IF(ISNUMBER(Regressions!K157),ROUND(Regressions!K157, 1), NA())</f>
        <v>#N/A</v>
      </c>
      <c r="K147" s="332" t="e">
        <f>IF(ISNUMBER(Regressions!L157),ROUND(Regressions!L157, 1), NA())</f>
        <v>#N/A</v>
      </c>
      <c r="L147" s="231" t="e">
        <f>IF(ISNUMBER(Regressions!M157),ROUND(Regressions!M157, 1), NA())</f>
        <v>#N/A</v>
      </c>
      <c r="M147" s="333" t="e">
        <f>IF(ISNUMBER(Regressions!N157),ROUND(Regressions!N157, 1), NA())</f>
        <v>#N/A</v>
      </c>
      <c r="N147" s="230" t="e">
        <f>IF(ISNUMBER(Regressions!O157),ROUND(Regressions!O157, 1), NA())</f>
        <v>#N/A</v>
      </c>
      <c r="O147" s="334" t="e">
        <f>IF(ISNUMBER(Regressions!Q157),ROUND(Regressions!Q157, 1), NA())</f>
        <v>#N/A</v>
      </c>
      <c r="P147" s="332" t="e">
        <f>IF(ISNUMBER(Regressions!R157),ROUND(Regressions!R157, 1), NA())</f>
        <v>#N/A</v>
      </c>
      <c r="Q147" s="208" t="e">
        <f>IF(ISNUMBER(Regressions!S157),ROUND(Regressions!S157, 1), NA())</f>
        <v>#N/A</v>
      </c>
      <c r="R147" s="333" t="e">
        <f>IF(ISNUMBER(Regressions!T157),ROUND(Regressions!T157, 1), NA())</f>
        <v>#N/A</v>
      </c>
      <c r="S147" s="230" t="e">
        <f>IF(ISNUMBER(Regressions!U157),ROUND(Regressions!U157, 1), NA())</f>
        <v>#N/A</v>
      </c>
    </row>
    <row xmlns:x14ac="http://schemas.microsoft.com/office/spreadsheetml/2009/9/ac" r="148" x14ac:dyDescent="0.2">
      <c r="A148" s="329" t="str">
        <f>IF(ISBLANK(Regressions!A158), " ", Regressions!A158)</f>
        <v>Democratic People's Republic of Korea</v>
      </c>
      <c r="B148" s="330">
        <f>IF(ISBLANK(Regressions!B158), " ", Regressions!B158)</f>
        <v>2020</v>
      </c>
      <c r="C148" s="335" t="str">
        <f>IF(ISBLANK(Regressions!C158), " ", Regressions!C158)</f>
        <v>Primary</v>
      </c>
      <c r="D148" s="331">
        <f>IF(ISBLANK(Regressions!D158), " ", Regressions!D158)</f>
        <v>1577618</v>
      </c>
      <c r="E148" s="207" t="e">
        <f>IF(ISNUMBER(Regressions!E158),ROUND(Regressions!E158, 1), NA())</f>
        <v>#N/A</v>
      </c>
      <c r="F148" s="332" t="e">
        <f>IF(ISNUMBER(Regressions!F158),ROUND(Regressions!F158, 1), NA())</f>
        <v>#N/A</v>
      </c>
      <c r="G148" s="229" t="e">
        <f>IF(ISNUMBER(Regressions!G158),ROUND(Regressions!G158, 1), NA())</f>
        <v>#N/A</v>
      </c>
      <c r="H148" s="333" t="e">
        <f>IF(ISNUMBER(Regressions!H158),ROUND(Regressions!H158, 1), NA())</f>
        <v>#N/A</v>
      </c>
      <c r="I148" s="230" t="e">
        <f>IF(ISNUMBER(Regressions!I158),ROUND(Regressions!I158, 1), NA())</f>
        <v>#N/A</v>
      </c>
      <c r="J148" s="334" t="e">
        <f>IF(ISNUMBER(Regressions!K158),ROUND(Regressions!K158, 1), NA())</f>
        <v>#N/A</v>
      </c>
      <c r="K148" s="332" t="e">
        <f>IF(ISNUMBER(Regressions!L158),ROUND(Regressions!L158, 1), NA())</f>
        <v>#N/A</v>
      </c>
      <c r="L148" s="231" t="e">
        <f>IF(ISNUMBER(Regressions!M158),ROUND(Regressions!M158, 1), NA())</f>
        <v>#N/A</v>
      </c>
      <c r="M148" s="333" t="e">
        <f>IF(ISNUMBER(Regressions!N158),ROUND(Regressions!N158, 1), NA())</f>
        <v>#N/A</v>
      </c>
      <c r="N148" s="230" t="e">
        <f>IF(ISNUMBER(Regressions!O158),ROUND(Regressions!O158, 1), NA())</f>
        <v>#N/A</v>
      </c>
      <c r="O148" s="334" t="e">
        <f>IF(ISNUMBER(Regressions!Q158),ROUND(Regressions!Q158, 1), NA())</f>
        <v>#N/A</v>
      </c>
      <c r="P148" s="332" t="e">
        <f>IF(ISNUMBER(Regressions!R158),ROUND(Regressions!R158, 1), NA())</f>
        <v>#N/A</v>
      </c>
      <c r="Q148" s="208" t="e">
        <f>IF(ISNUMBER(Regressions!S158),ROUND(Regressions!S158, 1), NA())</f>
        <v>#N/A</v>
      </c>
      <c r="R148" s="333" t="e">
        <f>IF(ISNUMBER(Regressions!T158),ROUND(Regressions!T158, 1), NA())</f>
        <v>#N/A</v>
      </c>
      <c r="S148" s="230" t="e">
        <f>IF(ISNUMBER(Regressions!U158),ROUND(Regressions!U158, 1), NA())</f>
        <v>#N/A</v>
      </c>
    </row>
    <row xmlns:x14ac="http://schemas.microsoft.com/office/spreadsheetml/2009/9/ac" r="149" x14ac:dyDescent="0.2">
      <c r="A149" s="379" t="str">
        <f>IF(ISBLANK(Regressions!A159), " ", Regressions!A159)</f>
        <v>Democratic People's Republic of Korea</v>
      </c>
      <c r="B149" s="380">
        <f>IF(ISBLANK(Regressions!B159), " ", Regressions!B159)</f>
        <v>2021</v>
      </c>
      <c r="C149" s="381" t="str">
        <f>IF(ISBLANK(Regressions!C159), " ", Regressions!C159)</f>
        <v>Primary</v>
      </c>
      <c r="D149" s="382">
        <f>IF(ISBLANK(Regressions!D159), " ", Regressions!D159)</f>
        <v>1568320</v>
      </c>
      <c r="E149" s="385" t="e">
        <f>IF(ISNUMBER(Regressions!E159),ROUND(Regressions!E159, 1), NA())</f>
        <v>#N/A</v>
      </c>
      <c r="F149" s="383" t="e">
        <f>IF(ISNUMBER(Regressions!F159),ROUND(Regressions!F159, 1), NA())</f>
        <v>#N/A</v>
      </c>
      <c r="G149" s="386" t="e">
        <f>IF(ISNUMBER(Regressions!G159),ROUND(Regressions!G159, 1), NA())</f>
        <v>#N/A</v>
      </c>
      <c r="H149" s="384" t="e">
        <f>IF(ISNUMBER(Regressions!H159),ROUND(Regressions!H159, 1), NA())</f>
        <v>#N/A</v>
      </c>
      <c r="I149" s="387" t="e">
        <f>IF(ISNUMBER(Regressions!I159),ROUND(Regressions!I159, 1), NA())</f>
        <v>#N/A</v>
      </c>
      <c r="J149" s="385" t="e">
        <f>IF(ISNUMBER(Regressions!K159),ROUND(Regressions!K159, 1), NA())</f>
        <v>#N/A</v>
      </c>
      <c r="K149" s="383" t="e">
        <f>IF(ISNUMBER(Regressions!L159),ROUND(Regressions!L159, 1), NA())</f>
        <v>#N/A</v>
      </c>
      <c r="L149" s="388" t="e">
        <f>IF(ISNUMBER(Regressions!M159),ROUND(Regressions!M159, 1), NA())</f>
        <v>#N/A</v>
      </c>
      <c r="M149" s="384" t="e">
        <f>IF(ISNUMBER(Regressions!N159),ROUND(Regressions!N159, 1), NA())</f>
        <v>#N/A</v>
      </c>
      <c r="N149" s="387" t="e">
        <f>IF(ISNUMBER(Regressions!O159),ROUND(Regressions!O159, 1), NA())</f>
        <v>#N/A</v>
      </c>
      <c r="O149" s="385" t="e">
        <f>IF(ISNUMBER(Regressions!Q159),ROUND(Regressions!Q159, 1), NA())</f>
        <v>#N/A</v>
      </c>
      <c r="P149" s="383" t="e">
        <f>IF(ISNUMBER(Regressions!R159),ROUND(Regressions!R159, 1), NA())</f>
        <v>#N/A</v>
      </c>
      <c r="Q149" s="389" t="e">
        <f>IF(ISNUMBER(Regressions!S159),ROUND(Regressions!S159, 1), NA())</f>
        <v>#N/A</v>
      </c>
      <c r="R149" s="384" t="e">
        <f>IF(ISNUMBER(Regressions!T159),ROUND(Regressions!T159, 1), NA())</f>
        <v>#N/A</v>
      </c>
      <c r="S149" s="387" t="e">
        <f>IF(ISNUMBER(Regressions!U159),ROUND(Regressions!U159, 1), NA())</f>
        <v>#N/A</v>
      </c>
      <c r="T149" s="378"/>
      <c r="U149" s="378"/>
      <c r="V149" s="378"/>
      <c r="W149" s="378"/>
      <c r="X149" s="378"/>
      <c r="Y149" s="378"/>
      <c r="Z149" s="378"/>
      <c r="AA149" s="378"/>
      <c r="AB149" s="378"/>
      <c r="AC149" s="378"/>
    </row>
    <row xmlns:x14ac="http://schemas.microsoft.com/office/spreadsheetml/2009/9/ac" r="150" x14ac:dyDescent="0.2">
      <c r="A150" s="329" t="str">
        <f>IF(ISBLANK(Regressions!A160), " ", Regressions!A160)</f>
        <v>Democratic People's Republic of Korea</v>
      </c>
      <c r="B150" s="330">
        <f>IF(ISBLANK(Regressions!B160), " ", Regressions!B160)</f>
        <v>2022</v>
      </c>
      <c r="C150" s="335" t="str">
        <f>IF(ISBLANK(Regressions!C160), " ", Regressions!C160)</f>
        <v>Primary</v>
      </c>
      <c r="D150" s="331">
        <f>IF(ISBLANK(Regressions!D160), " ", Regressions!D160)</f>
        <v>1571720</v>
      </c>
      <c r="E150" s="207" t="e">
        <f>IF(ISNUMBER(Regressions!E160),ROUND(Regressions!E160, 1), NA())</f>
        <v>#N/A</v>
      </c>
      <c r="F150" s="332" t="e">
        <f>IF(ISNUMBER(Regressions!F160),ROUND(Regressions!F160, 1), NA())</f>
        <v>#N/A</v>
      </c>
      <c r="G150" s="229" t="e">
        <f>IF(ISNUMBER(Regressions!G160),ROUND(Regressions!G160, 1), NA())</f>
        <v>#N/A</v>
      </c>
      <c r="H150" s="333" t="e">
        <f>IF(ISNUMBER(Regressions!H160),ROUND(Regressions!H160, 1), NA())</f>
        <v>#N/A</v>
      </c>
      <c r="I150" s="230" t="e">
        <f>IF(ISNUMBER(Regressions!I160),ROUND(Regressions!I160, 1), NA())</f>
        <v>#N/A</v>
      </c>
      <c r="J150" s="334" t="e">
        <f>IF(ISNUMBER(Regressions!K160),ROUND(Regressions!K160, 1), NA())</f>
        <v>#N/A</v>
      </c>
      <c r="K150" s="332" t="e">
        <f>IF(ISNUMBER(Regressions!L160),ROUND(Regressions!L160, 1), NA())</f>
        <v>#N/A</v>
      </c>
      <c r="L150" s="231" t="e">
        <f>IF(ISNUMBER(Regressions!M160),ROUND(Regressions!M160, 1), NA())</f>
        <v>#N/A</v>
      </c>
      <c r="M150" s="333" t="e">
        <f>IF(ISNUMBER(Regressions!N160),ROUND(Regressions!N160, 1), NA())</f>
        <v>#N/A</v>
      </c>
      <c r="N150" s="230" t="e">
        <f>IF(ISNUMBER(Regressions!O160),ROUND(Regressions!O160, 1), NA())</f>
        <v>#N/A</v>
      </c>
      <c r="O150" s="334" t="e">
        <f>IF(ISNUMBER(Regressions!Q160),ROUND(Regressions!Q160, 1), NA())</f>
        <v>#N/A</v>
      </c>
      <c r="P150" s="332" t="e">
        <f>IF(ISNUMBER(Regressions!R160),ROUND(Regressions!R160, 1), NA())</f>
        <v>#N/A</v>
      </c>
      <c r="Q150" s="208" t="e">
        <f>IF(ISNUMBER(Regressions!S160),ROUND(Regressions!S160, 1), NA())</f>
        <v>#N/A</v>
      </c>
      <c r="R150" s="333" t="e">
        <f>IF(ISNUMBER(Regressions!T160),ROUND(Regressions!T160, 1), NA())</f>
        <v>#N/A</v>
      </c>
      <c r="S150" s="230" t="e">
        <f>IF(ISNUMBER(Regressions!U160),ROUND(Regressions!U160, 1), NA())</f>
        <v>#N/A</v>
      </c>
    </row>
    <row xmlns:x14ac="http://schemas.microsoft.com/office/spreadsheetml/2009/9/ac" r="151" x14ac:dyDescent="0.2">
      <c r="A151" s="336" t="str">
        <f>IF(ISBLANK(Regressions!A161), " ", Regressions!A161)</f>
        <v>Democratic People's Republic of Korea</v>
      </c>
      <c r="B151" s="337">
        <f>IF(ISBLANK(Regressions!B161), " ", Regressions!B161)</f>
        <v>2023</v>
      </c>
      <c r="C151" s="338" t="str">
        <f>IF(ISBLANK(Regressions!C161), " ", Regressions!C161)</f>
        <v>Primary</v>
      </c>
      <c r="D151" s="339">
        <f>IF(ISBLANK(Regressions!D161), " ", Regressions!D161)</f>
        <v>1601950</v>
      </c>
      <c r="E151" s="340" t="e">
        <f>IF(ISNUMBER(Regressions!E161),ROUND(Regressions!E161, 1), NA())</f>
        <v>#N/A</v>
      </c>
      <c r="F151" s="341" t="e">
        <f>IF(ISNUMBER(Regressions!F161),ROUND(Regressions!F161, 1), NA())</f>
        <v>#N/A</v>
      </c>
      <c r="G151" s="342" t="e">
        <f>IF(ISNUMBER(Regressions!G161),ROUND(Regressions!G161, 1), NA())</f>
        <v>#N/A</v>
      </c>
      <c r="H151" s="343" t="e">
        <f>IF(ISNUMBER(Regressions!H161),ROUND(Regressions!H161, 1), NA())</f>
        <v>#N/A</v>
      </c>
      <c r="I151" s="344" t="e">
        <f>IF(ISNUMBER(Regressions!I161),ROUND(Regressions!I161, 1), NA())</f>
        <v>#N/A</v>
      </c>
      <c r="J151" s="345" t="e">
        <f>IF(ISNUMBER(Regressions!K161),ROUND(Regressions!K161, 1), NA())</f>
        <v>#N/A</v>
      </c>
      <c r="K151" s="341" t="e">
        <f>IF(ISNUMBER(Regressions!L161),ROUND(Regressions!L161, 1), NA())</f>
        <v>#N/A</v>
      </c>
      <c r="L151" s="346" t="e">
        <f>IF(ISNUMBER(Regressions!M161),ROUND(Regressions!M161, 1), NA())</f>
        <v>#N/A</v>
      </c>
      <c r="M151" s="343" t="e">
        <f>IF(ISNUMBER(Regressions!N161),ROUND(Regressions!N161, 1), NA())</f>
        <v>#N/A</v>
      </c>
      <c r="N151" s="344" t="e">
        <f>IF(ISNUMBER(Regressions!O161),ROUND(Regressions!O161, 1), NA())</f>
        <v>#N/A</v>
      </c>
      <c r="O151" s="345" t="e">
        <f>IF(ISNUMBER(Regressions!Q161),ROUND(Regressions!Q161, 1), NA())</f>
        <v>#N/A</v>
      </c>
      <c r="P151" s="341" t="e">
        <f>IF(ISNUMBER(Regressions!R161),ROUND(Regressions!R161, 1), NA())</f>
        <v>#N/A</v>
      </c>
      <c r="Q151" s="347" t="e">
        <f>IF(ISNUMBER(Regressions!S161),ROUND(Regressions!S161, 1), NA())</f>
        <v>#N/A</v>
      </c>
      <c r="R151" s="343" t="e">
        <f>IF(ISNUMBER(Regressions!T161),ROUND(Regressions!T161, 1), NA())</f>
        <v>#N/A</v>
      </c>
      <c r="S151" s="344" t="e">
        <f>IF(ISNUMBER(Regressions!U161),ROUND(Regressions!U161, 1), NA())</f>
        <v>#N/A</v>
      </c>
    </row>
    <row xmlns:x14ac="http://schemas.microsoft.com/office/spreadsheetml/2009/9/ac" r="152" hidden="true" x14ac:dyDescent="0.2">
      <c r="A152" s="329" t="str">
        <f>IF(ISBLANK(Regressions!A162), " ", Regressions!A162)</f>
        <v>Democratic People's Republic of Korea</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Democratic People's Republic of Korea</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Democratic People's Republic of Korea</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Democratic People's Republic of Korea</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Democratic People's Republic of Korea</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Democratic People's Republic of Korea</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Democratic People's Republic of Korea</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Democratic People's Republic of Korea</v>
      </c>
      <c r="B159" s="330">
        <f>IF(ISBLANK(Regressions!B169), " ", Regressions!B169)</f>
        <v>2000</v>
      </c>
      <c r="C159" s="335" t="str">
        <f>IF(ISBLANK(Regressions!C169), " ", Regressions!C169)</f>
        <v>Secondary</v>
      </c>
      <c r="D159" s="331">
        <f>IF(ISBLANK(Regressions!D169), " ", Regressions!D169)</f>
        <v>2257817</v>
      </c>
      <c r="E159" s="207" t="e">
        <f>IF(ISNUMBER(Regressions!E169),ROUND(Regressions!E169, 1), NA())</f>
        <v>#N/A</v>
      </c>
      <c r="F159" s="332" t="e">
        <f>IF(ISNUMBER(Regressions!F169),ROUND(Regressions!F169, 1), NA())</f>
        <v>#N/A</v>
      </c>
      <c r="G159" s="229" t="e">
        <f>IF(ISNUMBER(Regressions!G169),ROUND(Regressions!G169, 1), NA())</f>
        <v>#N/A</v>
      </c>
      <c r="H159" s="333" t="e">
        <f>IF(ISNUMBER(Regressions!H169),ROUND(Regressions!H169, 1), NA())</f>
        <v>#N/A</v>
      </c>
      <c r="I159" s="230" t="e">
        <f>IF(ISNUMBER(Regressions!I169),ROUND(Regressions!I169, 1), NA())</f>
        <v>#N/A</v>
      </c>
      <c r="J159" s="334" t="e">
        <f>IF(ISNUMBER(Regressions!K169),ROUND(Regressions!K169, 1), NA())</f>
        <v>#N/A</v>
      </c>
      <c r="K159" s="332" t="e">
        <f>IF(ISNUMBER(Regressions!L169),ROUND(Regressions!L169, 1), NA())</f>
        <v>#N/A</v>
      </c>
      <c r="L159" s="231" t="e">
        <f>IF(ISNUMBER(Regressions!M169),ROUND(Regressions!M169, 1), NA())</f>
        <v>#N/A</v>
      </c>
      <c r="M159" s="333" t="e">
        <f>IF(ISNUMBER(Regressions!N169),ROUND(Regressions!N169, 1), NA())</f>
        <v>#N/A</v>
      </c>
      <c r="N159" s="230" t="e">
        <f>IF(ISNUMBER(Regressions!O169),ROUND(Regressions!O169, 1), NA())</f>
        <v>#N/A</v>
      </c>
      <c r="O159" s="334" t="e">
        <f>IF(ISNUMBER(Regressions!Q169),ROUND(Regressions!Q169, 1), NA())</f>
        <v>#N/A</v>
      </c>
      <c r="P159" s="332" t="e">
        <f>IF(ISNUMBER(Regressions!R169),ROUND(Regressions!R169, 1), NA())</f>
        <v>#N/A</v>
      </c>
      <c r="Q159" s="208" t="e">
        <f>IF(ISNUMBER(Regressions!S169),ROUND(Regressions!S169, 1), NA())</f>
        <v>#N/A</v>
      </c>
      <c r="R159" s="333" t="e">
        <f>IF(ISNUMBER(Regressions!T169),ROUND(Regressions!T169, 1), NA())</f>
        <v>#N/A</v>
      </c>
      <c r="S159" s="230" t="e">
        <f>IF(ISNUMBER(Regressions!U169),ROUND(Regressions!U169, 1), NA())</f>
        <v>#N/A</v>
      </c>
    </row>
    <row xmlns:x14ac="http://schemas.microsoft.com/office/spreadsheetml/2009/9/ac" r="160" x14ac:dyDescent="0.2">
      <c r="A160" s="329" t="str">
        <f>IF(ISBLANK(Regressions!A170), " ", Regressions!A170)</f>
        <v>Democratic People's Republic of Korea</v>
      </c>
      <c r="B160" s="330">
        <f>IF(ISBLANK(Regressions!B170), " ", Regressions!B170)</f>
        <v>2001</v>
      </c>
      <c r="C160" s="335" t="str">
        <f>IF(ISBLANK(Regressions!C170), " ", Regressions!C170)</f>
        <v>Secondary</v>
      </c>
      <c r="D160" s="331">
        <f>IF(ISBLANK(Regressions!D170), " ", Regressions!D170)</f>
        <v>2278010</v>
      </c>
      <c r="E160" s="207" t="e">
        <f>IF(ISNUMBER(Regressions!E170),ROUND(Regressions!E170, 1), NA())</f>
        <v>#N/A</v>
      </c>
      <c r="F160" s="332" t="e">
        <f>IF(ISNUMBER(Regressions!F170),ROUND(Regressions!F170, 1), NA())</f>
        <v>#N/A</v>
      </c>
      <c r="G160" s="229" t="e">
        <f>IF(ISNUMBER(Regressions!G170),ROUND(Regressions!G170, 1), NA())</f>
        <v>#N/A</v>
      </c>
      <c r="H160" s="333" t="e">
        <f>IF(ISNUMBER(Regressions!H170),ROUND(Regressions!H170, 1), NA())</f>
        <v>#N/A</v>
      </c>
      <c r="I160" s="230" t="e">
        <f>IF(ISNUMBER(Regressions!I170),ROUND(Regressions!I170, 1), NA())</f>
        <v>#N/A</v>
      </c>
      <c r="J160" s="334" t="e">
        <f>IF(ISNUMBER(Regressions!K170),ROUND(Regressions!K170, 1), NA())</f>
        <v>#N/A</v>
      </c>
      <c r="K160" s="332" t="e">
        <f>IF(ISNUMBER(Regressions!L170),ROUND(Regressions!L170, 1), NA())</f>
        <v>#N/A</v>
      </c>
      <c r="L160" s="231" t="e">
        <f>IF(ISNUMBER(Regressions!M170),ROUND(Regressions!M170, 1), NA())</f>
        <v>#N/A</v>
      </c>
      <c r="M160" s="333" t="e">
        <f>IF(ISNUMBER(Regressions!N170),ROUND(Regressions!N170, 1), NA())</f>
        <v>#N/A</v>
      </c>
      <c r="N160" s="230" t="e">
        <f>IF(ISNUMBER(Regressions!O170),ROUND(Regressions!O170, 1), NA())</f>
        <v>#N/A</v>
      </c>
      <c r="O160" s="334" t="e">
        <f>IF(ISNUMBER(Regressions!Q170),ROUND(Regressions!Q170, 1), NA())</f>
        <v>#N/A</v>
      </c>
      <c r="P160" s="332" t="e">
        <f>IF(ISNUMBER(Regressions!R170),ROUND(Regressions!R170, 1), NA())</f>
        <v>#N/A</v>
      </c>
      <c r="Q160" s="208" t="e">
        <f>IF(ISNUMBER(Regressions!S170),ROUND(Regressions!S170, 1), NA())</f>
        <v>#N/A</v>
      </c>
      <c r="R160" s="333" t="e">
        <f>IF(ISNUMBER(Regressions!T170),ROUND(Regressions!T170, 1), NA())</f>
        <v>#N/A</v>
      </c>
      <c r="S160" s="230" t="e">
        <f>IF(ISNUMBER(Regressions!U170),ROUND(Regressions!U170, 1), NA())</f>
        <v>#N/A</v>
      </c>
    </row>
    <row xmlns:x14ac="http://schemas.microsoft.com/office/spreadsheetml/2009/9/ac" r="161" x14ac:dyDescent="0.2">
      <c r="A161" s="329" t="str">
        <f>IF(ISBLANK(Regressions!A171), " ", Regressions!A171)</f>
        <v>Democratic People's Republic of Korea</v>
      </c>
      <c r="B161" s="330">
        <f>IF(ISBLANK(Regressions!B171), " ", Regressions!B171)</f>
        <v>2002</v>
      </c>
      <c r="C161" s="335" t="str">
        <f>IF(ISBLANK(Regressions!C171), " ", Regressions!C171)</f>
        <v>Secondary</v>
      </c>
      <c r="D161" s="331">
        <f>IF(ISBLANK(Regressions!D171), " ", Regressions!D171)</f>
        <v>2303856</v>
      </c>
      <c r="E161" s="207" t="e">
        <f>IF(ISNUMBER(Regressions!E171),ROUND(Regressions!E171, 1), NA())</f>
        <v>#N/A</v>
      </c>
      <c r="F161" s="332" t="e">
        <f>IF(ISNUMBER(Regressions!F171),ROUND(Regressions!F171, 1), NA())</f>
        <v>#N/A</v>
      </c>
      <c r="G161" s="229" t="e">
        <f>IF(ISNUMBER(Regressions!G171),ROUND(Regressions!G171, 1), NA())</f>
        <v>#N/A</v>
      </c>
      <c r="H161" s="333" t="e">
        <f>IF(ISNUMBER(Regressions!H171),ROUND(Regressions!H171, 1), NA())</f>
        <v>#N/A</v>
      </c>
      <c r="I161" s="230" t="e">
        <f>IF(ISNUMBER(Regressions!I171),ROUND(Regressions!I171, 1), NA())</f>
        <v>#N/A</v>
      </c>
      <c r="J161" s="334" t="e">
        <f>IF(ISNUMBER(Regressions!K171),ROUND(Regressions!K171, 1), NA())</f>
        <v>#N/A</v>
      </c>
      <c r="K161" s="332" t="e">
        <f>IF(ISNUMBER(Regressions!L171),ROUND(Regressions!L171, 1), NA())</f>
        <v>#N/A</v>
      </c>
      <c r="L161" s="231" t="e">
        <f>IF(ISNUMBER(Regressions!M171),ROUND(Regressions!M171, 1), NA())</f>
        <v>#N/A</v>
      </c>
      <c r="M161" s="333" t="e">
        <f>IF(ISNUMBER(Regressions!N171),ROUND(Regressions!N171, 1), NA())</f>
        <v>#N/A</v>
      </c>
      <c r="N161" s="230" t="e">
        <f>IF(ISNUMBER(Regressions!O171),ROUND(Regressions!O171, 1), NA())</f>
        <v>#N/A</v>
      </c>
      <c r="O161" s="334" t="e">
        <f>IF(ISNUMBER(Regressions!Q171),ROUND(Regressions!Q171, 1), NA())</f>
        <v>#N/A</v>
      </c>
      <c r="P161" s="332" t="e">
        <f>IF(ISNUMBER(Regressions!R171),ROUND(Regressions!R171, 1), NA())</f>
        <v>#N/A</v>
      </c>
      <c r="Q161" s="208" t="e">
        <f>IF(ISNUMBER(Regressions!S171),ROUND(Regressions!S171, 1), NA())</f>
        <v>#N/A</v>
      </c>
      <c r="R161" s="333" t="e">
        <f>IF(ISNUMBER(Regressions!T171),ROUND(Regressions!T171, 1), NA())</f>
        <v>#N/A</v>
      </c>
      <c r="S161" s="230" t="e">
        <f>IF(ISNUMBER(Regressions!U171),ROUND(Regressions!U171, 1), NA())</f>
        <v>#N/A</v>
      </c>
    </row>
    <row xmlns:x14ac="http://schemas.microsoft.com/office/spreadsheetml/2009/9/ac" r="162" x14ac:dyDescent="0.2">
      <c r="A162" s="329" t="str">
        <f>IF(ISBLANK(Regressions!A172), " ", Regressions!A172)</f>
        <v>Democratic People's Republic of Korea</v>
      </c>
      <c r="B162" s="330">
        <f>IF(ISBLANK(Regressions!B172), " ", Regressions!B172)</f>
        <v>2003</v>
      </c>
      <c r="C162" s="335" t="str">
        <f>IF(ISBLANK(Regressions!C172), " ", Regressions!C172)</f>
        <v>Secondary</v>
      </c>
      <c r="D162" s="331">
        <f>IF(ISBLANK(Regressions!D172), " ", Regressions!D172)</f>
        <v>2333119</v>
      </c>
      <c r="E162" s="207" t="e">
        <f>IF(ISNUMBER(Regressions!E172),ROUND(Regressions!E172, 1), NA())</f>
        <v>#N/A</v>
      </c>
      <c r="F162" s="332" t="e">
        <f>IF(ISNUMBER(Regressions!F172),ROUND(Regressions!F172, 1), NA())</f>
        <v>#N/A</v>
      </c>
      <c r="G162" s="229" t="e">
        <f>IF(ISNUMBER(Regressions!G172),ROUND(Regressions!G172, 1), NA())</f>
        <v>#N/A</v>
      </c>
      <c r="H162" s="333" t="e">
        <f>IF(ISNUMBER(Regressions!H172),ROUND(Regressions!H172, 1), NA())</f>
        <v>#N/A</v>
      </c>
      <c r="I162" s="230" t="e">
        <f>IF(ISNUMBER(Regressions!I172),ROUND(Regressions!I172, 1), NA())</f>
        <v>#N/A</v>
      </c>
      <c r="J162" s="334" t="e">
        <f>IF(ISNUMBER(Regressions!K172),ROUND(Regressions!K172, 1), NA())</f>
        <v>#N/A</v>
      </c>
      <c r="K162" s="332" t="e">
        <f>IF(ISNUMBER(Regressions!L172),ROUND(Regressions!L172, 1), NA())</f>
        <v>#N/A</v>
      </c>
      <c r="L162" s="231" t="e">
        <f>IF(ISNUMBER(Regressions!M172),ROUND(Regressions!M172, 1), NA())</f>
        <v>#N/A</v>
      </c>
      <c r="M162" s="333" t="e">
        <f>IF(ISNUMBER(Regressions!N172),ROUND(Regressions!N172, 1), NA())</f>
        <v>#N/A</v>
      </c>
      <c r="N162" s="230" t="e">
        <f>IF(ISNUMBER(Regressions!O172),ROUND(Regressions!O172, 1), NA())</f>
        <v>#N/A</v>
      </c>
      <c r="O162" s="334" t="e">
        <f>IF(ISNUMBER(Regressions!Q172),ROUND(Regressions!Q172, 1), NA())</f>
        <v>#N/A</v>
      </c>
      <c r="P162" s="332" t="e">
        <f>IF(ISNUMBER(Regressions!R172),ROUND(Regressions!R172, 1), NA())</f>
        <v>#N/A</v>
      </c>
      <c r="Q162" s="208" t="e">
        <f>IF(ISNUMBER(Regressions!S172),ROUND(Regressions!S172, 1), NA())</f>
        <v>#N/A</v>
      </c>
      <c r="R162" s="333" t="e">
        <f>IF(ISNUMBER(Regressions!T172),ROUND(Regressions!T172, 1), NA())</f>
        <v>#N/A</v>
      </c>
      <c r="S162" s="230" t="e">
        <f>IF(ISNUMBER(Regressions!U172),ROUND(Regressions!U172, 1), NA())</f>
        <v>#N/A</v>
      </c>
    </row>
    <row xmlns:x14ac="http://schemas.microsoft.com/office/spreadsheetml/2009/9/ac" r="163" x14ac:dyDescent="0.2">
      <c r="A163" s="329" t="str">
        <f>IF(ISBLANK(Regressions!A173), " ", Regressions!A173)</f>
        <v>Democratic People's Republic of Korea</v>
      </c>
      <c r="B163" s="330">
        <f>IF(ISBLANK(Regressions!B173), " ", Regressions!B173)</f>
        <v>2004</v>
      </c>
      <c r="C163" s="335" t="str">
        <f>IF(ISBLANK(Regressions!C173), " ", Regressions!C173)</f>
        <v>Secondary</v>
      </c>
      <c r="D163" s="331">
        <f>IF(ISBLANK(Regressions!D173), " ", Regressions!D173)</f>
        <v>2363718</v>
      </c>
      <c r="E163" s="207" t="e">
        <f>IF(ISNUMBER(Regressions!E173),ROUND(Regressions!E173, 1), NA())</f>
        <v>#N/A</v>
      </c>
      <c r="F163" s="332" t="e">
        <f>IF(ISNUMBER(Regressions!F173),ROUND(Regressions!F173, 1), NA())</f>
        <v>#N/A</v>
      </c>
      <c r="G163" s="229" t="e">
        <f>IF(ISNUMBER(Regressions!G173),ROUND(Regressions!G173, 1), NA())</f>
        <v>#N/A</v>
      </c>
      <c r="H163" s="333" t="e">
        <f>IF(ISNUMBER(Regressions!H173),ROUND(Regressions!H173, 1), NA())</f>
        <v>#N/A</v>
      </c>
      <c r="I163" s="230" t="e">
        <f>IF(ISNUMBER(Regressions!I173),ROUND(Regressions!I173, 1), NA())</f>
        <v>#N/A</v>
      </c>
      <c r="J163" s="334" t="e">
        <f>IF(ISNUMBER(Regressions!K173),ROUND(Regressions!K173, 1), NA())</f>
        <v>#N/A</v>
      </c>
      <c r="K163" s="332" t="e">
        <f>IF(ISNUMBER(Regressions!L173),ROUND(Regressions!L173, 1), NA())</f>
        <v>#N/A</v>
      </c>
      <c r="L163" s="231" t="e">
        <f>IF(ISNUMBER(Regressions!M173),ROUND(Regressions!M173, 1), NA())</f>
        <v>#N/A</v>
      </c>
      <c r="M163" s="333" t="e">
        <f>IF(ISNUMBER(Regressions!N173),ROUND(Regressions!N173, 1), NA())</f>
        <v>#N/A</v>
      </c>
      <c r="N163" s="230" t="e">
        <f>IF(ISNUMBER(Regressions!O173),ROUND(Regressions!O173, 1), NA())</f>
        <v>#N/A</v>
      </c>
      <c r="O163" s="334" t="e">
        <f>IF(ISNUMBER(Regressions!Q173),ROUND(Regressions!Q173, 1), NA())</f>
        <v>#N/A</v>
      </c>
      <c r="P163" s="332" t="e">
        <f>IF(ISNUMBER(Regressions!R173),ROUND(Regressions!R173, 1), NA())</f>
        <v>#N/A</v>
      </c>
      <c r="Q163" s="208" t="e">
        <f>IF(ISNUMBER(Regressions!S173),ROUND(Regressions!S173, 1), NA())</f>
        <v>#N/A</v>
      </c>
      <c r="R163" s="333" t="e">
        <f>IF(ISNUMBER(Regressions!T173),ROUND(Regressions!T173, 1), NA())</f>
        <v>#N/A</v>
      </c>
      <c r="S163" s="230" t="e">
        <f>IF(ISNUMBER(Regressions!U173),ROUND(Regressions!U173, 1), NA())</f>
        <v>#N/A</v>
      </c>
    </row>
    <row xmlns:x14ac="http://schemas.microsoft.com/office/spreadsheetml/2009/9/ac" r="164" x14ac:dyDescent="0.2">
      <c r="A164" s="329" t="str">
        <f>IF(ISBLANK(Regressions!A174), " ", Regressions!A174)</f>
        <v>Democratic People's Republic of Korea</v>
      </c>
      <c r="B164" s="330">
        <f>IF(ISBLANK(Regressions!B174), " ", Regressions!B174)</f>
        <v>2005</v>
      </c>
      <c r="C164" s="335" t="str">
        <f>IF(ISBLANK(Regressions!C174), " ", Regressions!C174)</f>
        <v>Secondary</v>
      </c>
      <c r="D164" s="331">
        <f>IF(ISBLANK(Regressions!D174), " ", Regressions!D174)</f>
        <v>2396367</v>
      </c>
      <c r="E164" s="207" t="e">
        <f>IF(ISNUMBER(Regressions!E174),ROUND(Regressions!E174, 1), NA())</f>
        <v>#N/A</v>
      </c>
      <c r="F164" s="332" t="e">
        <f>IF(ISNUMBER(Regressions!F174),ROUND(Regressions!F174, 1), NA())</f>
        <v>#N/A</v>
      </c>
      <c r="G164" s="229" t="e">
        <f>IF(ISNUMBER(Regressions!G174),ROUND(Regressions!G174, 1), NA())</f>
        <v>#N/A</v>
      </c>
      <c r="H164" s="333" t="e">
        <f>IF(ISNUMBER(Regressions!H174),ROUND(Regressions!H174, 1), NA())</f>
        <v>#N/A</v>
      </c>
      <c r="I164" s="230" t="e">
        <f>IF(ISNUMBER(Regressions!I174),ROUND(Regressions!I174, 1), NA())</f>
        <v>#N/A</v>
      </c>
      <c r="J164" s="334" t="e">
        <f>IF(ISNUMBER(Regressions!K174),ROUND(Regressions!K174, 1), NA())</f>
        <v>#N/A</v>
      </c>
      <c r="K164" s="332" t="e">
        <f>IF(ISNUMBER(Regressions!L174),ROUND(Regressions!L174, 1), NA())</f>
        <v>#N/A</v>
      </c>
      <c r="L164" s="231" t="e">
        <f>IF(ISNUMBER(Regressions!M174),ROUND(Regressions!M174, 1), NA())</f>
        <v>#N/A</v>
      </c>
      <c r="M164" s="333" t="e">
        <f>IF(ISNUMBER(Regressions!N174),ROUND(Regressions!N174, 1), NA())</f>
        <v>#N/A</v>
      </c>
      <c r="N164" s="230" t="e">
        <f>IF(ISNUMBER(Regressions!O174),ROUND(Regressions!O174, 1), NA())</f>
        <v>#N/A</v>
      </c>
      <c r="O164" s="334" t="e">
        <f>IF(ISNUMBER(Regressions!Q174),ROUND(Regressions!Q174, 1), NA())</f>
        <v>#N/A</v>
      </c>
      <c r="P164" s="332" t="e">
        <f>IF(ISNUMBER(Regressions!R174),ROUND(Regressions!R174, 1), NA())</f>
        <v>#N/A</v>
      </c>
      <c r="Q164" s="208" t="e">
        <f>IF(ISNUMBER(Regressions!S174),ROUND(Regressions!S174, 1), NA())</f>
        <v>#N/A</v>
      </c>
      <c r="R164" s="333" t="e">
        <f>IF(ISNUMBER(Regressions!T174),ROUND(Regressions!T174, 1), NA())</f>
        <v>#N/A</v>
      </c>
      <c r="S164" s="230" t="e">
        <f>IF(ISNUMBER(Regressions!U174),ROUND(Regressions!U174, 1), NA())</f>
        <v>#N/A</v>
      </c>
    </row>
    <row xmlns:x14ac="http://schemas.microsoft.com/office/spreadsheetml/2009/9/ac" r="165" x14ac:dyDescent="0.2">
      <c r="A165" s="329" t="str">
        <f>IF(ISBLANK(Regressions!A175), " ", Regressions!A175)</f>
        <v>Democratic People's Republic of Korea</v>
      </c>
      <c r="B165" s="330">
        <f>IF(ISBLANK(Regressions!B175), " ", Regressions!B175)</f>
        <v>2006</v>
      </c>
      <c r="C165" s="335" t="str">
        <f>IF(ISBLANK(Regressions!C175), " ", Regressions!C175)</f>
        <v>Secondary</v>
      </c>
      <c r="D165" s="331">
        <f>IF(ISBLANK(Regressions!D175), " ", Regressions!D175)</f>
        <v>2419325</v>
      </c>
      <c r="E165" s="207" t="e">
        <f>IF(ISNUMBER(Regressions!E175),ROUND(Regressions!E175, 1), NA())</f>
        <v>#N/A</v>
      </c>
      <c r="F165" s="332" t="e">
        <f>IF(ISNUMBER(Regressions!F175),ROUND(Regressions!F175, 1), NA())</f>
        <v>#N/A</v>
      </c>
      <c r="G165" s="229" t="e">
        <f>IF(ISNUMBER(Regressions!G175),ROUND(Regressions!G175, 1), NA())</f>
        <v>#N/A</v>
      </c>
      <c r="H165" s="333" t="e">
        <f>IF(ISNUMBER(Regressions!H175),ROUND(Regressions!H175, 1), NA())</f>
        <v>#N/A</v>
      </c>
      <c r="I165" s="230" t="e">
        <f>IF(ISNUMBER(Regressions!I175),ROUND(Regressions!I175, 1), NA())</f>
        <v>#N/A</v>
      </c>
      <c r="J165" s="334" t="e">
        <f>IF(ISNUMBER(Regressions!K175),ROUND(Regressions!K175, 1), NA())</f>
        <v>#N/A</v>
      </c>
      <c r="K165" s="332" t="e">
        <f>IF(ISNUMBER(Regressions!L175),ROUND(Regressions!L175, 1), NA())</f>
        <v>#N/A</v>
      </c>
      <c r="L165" s="231" t="e">
        <f>IF(ISNUMBER(Regressions!M175),ROUND(Regressions!M175, 1), NA())</f>
        <v>#N/A</v>
      </c>
      <c r="M165" s="333" t="e">
        <f>IF(ISNUMBER(Regressions!N175),ROUND(Regressions!N175, 1), NA())</f>
        <v>#N/A</v>
      </c>
      <c r="N165" s="230" t="e">
        <f>IF(ISNUMBER(Regressions!O175),ROUND(Regressions!O175, 1), NA())</f>
        <v>#N/A</v>
      </c>
      <c r="O165" s="334" t="e">
        <f>IF(ISNUMBER(Regressions!Q175),ROUND(Regressions!Q175, 1), NA())</f>
        <v>#N/A</v>
      </c>
      <c r="P165" s="332" t="e">
        <f>IF(ISNUMBER(Regressions!R175),ROUND(Regressions!R175, 1), NA())</f>
        <v>#N/A</v>
      </c>
      <c r="Q165" s="208" t="e">
        <f>IF(ISNUMBER(Regressions!S175),ROUND(Regressions!S175, 1), NA())</f>
        <v>#N/A</v>
      </c>
      <c r="R165" s="333" t="e">
        <f>IF(ISNUMBER(Regressions!T175),ROUND(Regressions!T175, 1), NA())</f>
        <v>#N/A</v>
      </c>
      <c r="S165" s="230" t="e">
        <f>IF(ISNUMBER(Regressions!U175),ROUND(Regressions!U175, 1), NA())</f>
        <v>#N/A</v>
      </c>
    </row>
    <row xmlns:x14ac="http://schemas.microsoft.com/office/spreadsheetml/2009/9/ac" r="166" x14ac:dyDescent="0.2">
      <c r="A166" s="329" t="str">
        <f>IF(ISBLANK(Regressions!A176), " ", Regressions!A176)</f>
        <v>Democratic People's Republic of Korea</v>
      </c>
      <c r="B166" s="330">
        <f>IF(ISBLANK(Regressions!B176), " ", Regressions!B176)</f>
        <v>2007</v>
      </c>
      <c r="C166" s="335" t="str">
        <f>IF(ISBLANK(Regressions!C176), " ", Regressions!C176)</f>
        <v>Secondary</v>
      </c>
      <c r="D166" s="331">
        <f>IF(ISBLANK(Regressions!D176), " ", Regressions!D176)</f>
        <v>2436259</v>
      </c>
      <c r="E166" s="207" t="e">
        <f>IF(ISNUMBER(Regressions!E176),ROUND(Regressions!E176, 1), NA())</f>
        <v>#N/A</v>
      </c>
      <c r="F166" s="332" t="e">
        <f>IF(ISNUMBER(Regressions!F176),ROUND(Regressions!F176, 1), NA())</f>
        <v>#N/A</v>
      </c>
      <c r="G166" s="229" t="e">
        <f>IF(ISNUMBER(Regressions!G176),ROUND(Regressions!G176, 1), NA())</f>
        <v>#N/A</v>
      </c>
      <c r="H166" s="333" t="e">
        <f>IF(ISNUMBER(Regressions!H176),ROUND(Regressions!H176, 1), NA())</f>
        <v>#N/A</v>
      </c>
      <c r="I166" s="230" t="e">
        <f>IF(ISNUMBER(Regressions!I176),ROUND(Regressions!I176, 1), NA())</f>
        <v>#N/A</v>
      </c>
      <c r="J166" s="334" t="e">
        <f>IF(ISNUMBER(Regressions!K176),ROUND(Regressions!K176, 1), NA())</f>
        <v>#N/A</v>
      </c>
      <c r="K166" s="332" t="e">
        <f>IF(ISNUMBER(Regressions!L176),ROUND(Regressions!L176, 1), NA())</f>
        <v>#N/A</v>
      </c>
      <c r="L166" s="231" t="e">
        <f>IF(ISNUMBER(Regressions!M176),ROUND(Regressions!M176, 1), NA())</f>
        <v>#N/A</v>
      </c>
      <c r="M166" s="333" t="e">
        <f>IF(ISNUMBER(Regressions!N176),ROUND(Regressions!N176, 1), NA())</f>
        <v>#N/A</v>
      </c>
      <c r="N166" s="230" t="e">
        <f>IF(ISNUMBER(Regressions!O176),ROUND(Regressions!O176, 1), NA())</f>
        <v>#N/A</v>
      </c>
      <c r="O166" s="334" t="e">
        <f>IF(ISNUMBER(Regressions!Q176),ROUND(Regressions!Q176, 1), NA())</f>
        <v>#N/A</v>
      </c>
      <c r="P166" s="332" t="e">
        <f>IF(ISNUMBER(Regressions!R176),ROUND(Regressions!R176, 1), NA())</f>
        <v>#N/A</v>
      </c>
      <c r="Q166" s="208" t="e">
        <f>IF(ISNUMBER(Regressions!S176),ROUND(Regressions!S176, 1), NA())</f>
        <v>#N/A</v>
      </c>
      <c r="R166" s="333" t="e">
        <f>IF(ISNUMBER(Regressions!T176),ROUND(Regressions!T176, 1), NA())</f>
        <v>#N/A</v>
      </c>
      <c r="S166" s="230" t="e">
        <f>IF(ISNUMBER(Regressions!U176),ROUND(Regressions!U176, 1), NA())</f>
        <v>#N/A</v>
      </c>
    </row>
    <row xmlns:x14ac="http://schemas.microsoft.com/office/spreadsheetml/2009/9/ac" r="167" x14ac:dyDescent="0.2">
      <c r="A167" s="329" t="str">
        <f>IF(ISBLANK(Regressions!A177), " ", Regressions!A177)</f>
        <v>Democratic People's Republic of Korea</v>
      </c>
      <c r="B167" s="330">
        <f>IF(ISBLANK(Regressions!B177), " ", Regressions!B177)</f>
        <v>2008</v>
      </c>
      <c r="C167" s="335" t="str">
        <f>IF(ISBLANK(Regressions!C177), " ", Regressions!C177)</f>
        <v>Secondary</v>
      </c>
      <c r="D167" s="331">
        <f>IF(ISBLANK(Regressions!D177), " ", Regressions!D177)</f>
        <v>2438574</v>
      </c>
      <c r="E167" s="207" t="e">
        <f>IF(ISNUMBER(Regressions!E177),ROUND(Regressions!E177, 1), NA())</f>
        <v>#N/A</v>
      </c>
      <c r="F167" s="332" t="e">
        <f>IF(ISNUMBER(Regressions!F177),ROUND(Regressions!F177, 1), NA())</f>
        <v>#N/A</v>
      </c>
      <c r="G167" s="229" t="e">
        <f>IF(ISNUMBER(Regressions!G177),ROUND(Regressions!G177, 1), NA())</f>
        <v>#N/A</v>
      </c>
      <c r="H167" s="333" t="e">
        <f>IF(ISNUMBER(Regressions!H177),ROUND(Regressions!H177, 1), NA())</f>
        <v>#N/A</v>
      </c>
      <c r="I167" s="230" t="e">
        <f>IF(ISNUMBER(Regressions!I177),ROUND(Regressions!I177, 1), NA())</f>
        <v>#N/A</v>
      </c>
      <c r="J167" s="334" t="e">
        <f>IF(ISNUMBER(Regressions!K177),ROUND(Regressions!K177, 1), NA())</f>
        <v>#N/A</v>
      </c>
      <c r="K167" s="332" t="e">
        <f>IF(ISNUMBER(Regressions!L177),ROUND(Regressions!L177, 1), NA())</f>
        <v>#N/A</v>
      </c>
      <c r="L167" s="231" t="e">
        <f>IF(ISNUMBER(Regressions!M177),ROUND(Regressions!M177, 1), NA())</f>
        <v>#N/A</v>
      </c>
      <c r="M167" s="333" t="e">
        <f>IF(ISNUMBER(Regressions!N177),ROUND(Regressions!N177, 1), NA())</f>
        <v>#N/A</v>
      </c>
      <c r="N167" s="230" t="e">
        <f>IF(ISNUMBER(Regressions!O177),ROUND(Regressions!O177, 1), NA())</f>
        <v>#N/A</v>
      </c>
      <c r="O167" s="334" t="e">
        <f>IF(ISNUMBER(Regressions!Q177),ROUND(Regressions!Q177, 1), NA())</f>
        <v>#N/A</v>
      </c>
      <c r="P167" s="332" t="e">
        <f>IF(ISNUMBER(Regressions!R177),ROUND(Regressions!R177, 1), NA())</f>
        <v>#N/A</v>
      </c>
      <c r="Q167" s="208" t="e">
        <f>IF(ISNUMBER(Regressions!S177),ROUND(Regressions!S177, 1), NA())</f>
        <v>#N/A</v>
      </c>
      <c r="R167" s="333" t="e">
        <f>IF(ISNUMBER(Regressions!T177),ROUND(Regressions!T177, 1), NA())</f>
        <v>#N/A</v>
      </c>
      <c r="S167" s="230" t="e">
        <f>IF(ISNUMBER(Regressions!U177),ROUND(Regressions!U177, 1), NA())</f>
        <v>#N/A</v>
      </c>
    </row>
    <row xmlns:x14ac="http://schemas.microsoft.com/office/spreadsheetml/2009/9/ac" r="168" x14ac:dyDescent="0.2">
      <c r="A168" s="329" t="str">
        <f>IF(ISBLANK(Regressions!A178), " ", Regressions!A178)</f>
        <v>Democratic People's Republic of Korea</v>
      </c>
      <c r="B168" s="330">
        <f>IF(ISBLANK(Regressions!B178), " ", Regressions!B178)</f>
        <v>2009</v>
      </c>
      <c r="C168" s="335" t="str">
        <f>IF(ISBLANK(Regressions!C178), " ", Regressions!C178)</f>
        <v>Secondary</v>
      </c>
      <c r="D168" s="331">
        <f>IF(ISBLANK(Regressions!D178), " ", Regressions!D178)</f>
        <v>2419996</v>
      </c>
      <c r="E168" s="207" t="e">
        <f>IF(ISNUMBER(Regressions!E178),ROUND(Regressions!E178, 1), NA())</f>
        <v>#N/A</v>
      </c>
      <c r="F168" s="332" t="e">
        <f>IF(ISNUMBER(Regressions!F178),ROUND(Regressions!F178, 1), NA())</f>
        <v>#N/A</v>
      </c>
      <c r="G168" s="229" t="e">
        <f>IF(ISNUMBER(Regressions!G178),ROUND(Regressions!G178, 1), NA())</f>
        <v>#N/A</v>
      </c>
      <c r="H168" s="333" t="e">
        <f>IF(ISNUMBER(Regressions!H178),ROUND(Regressions!H178, 1), NA())</f>
        <v>#N/A</v>
      </c>
      <c r="I168" s="230" t="e">
        <f>IF(ISNUMBER(Regressions!I178),ROUND(Regressions!I178, 1), NA())</f>
        <v>#N/A</v>
      </c>
      <c r="J168" s="334" t="e">
        <f>IF(ISNUMBER(Regressions!K178),ROUND(Regressions!K178, 1), NA())</f>
        <v>#N/A</v>
      </c>
      <c r="K168" s="332" t="e">
        <f>IF(ISNUMBER(Regressions!L178),ROUND(Regressions!L178, 1), NA())</f>
        <v>#N/A</v>
      </c>
      <c r="L168" s="231" t="e">
        <f>IF(ISNUMBER(Regressions!M178),ROUND(Regressions!M178, 1), NA())</f>
        <v>#N/A</v>
      </c>
      <c r="M168" s="333" t="e">
        <f>IF(ISNUMBER(Regressions!N178),ROUND(Regressions!N178, 1), NA())</f>
        <v>#N/A</v>
      </c>
      <c r="N168" s="230" t="e">
        <f>IF(ISNUMBER(Regressions!O178),ROUND(Regressions!O178, 1), NA())</f>
        <v>#N/A</v>
      </c>
      <c r="O168" s="334" t="e">
        <f>IF(ISNUMBER(Regressions!Q178),ROUND(Regressions!Q178, 1), NA())</f>
        <v>#N/A</v>
      </c>
      <c r="P168" s="332" t="e">
        <f>IF(ISNUMBER(Regressions!R178),ROUND(Regressions!R178, 1), NA())</f>
        <v>#N/A</v>
      </c>
      <c r="Q168" s="208" t="e">
        <f>IF(ISNUMBER(Regressions!S178),ROUND(Regressions!S178, 1), NA())</f>
        <v>#N/A</v>
      </c>
      <c r="R168" s="333" t="e">
        <f>IF(ISNUMBER(Regressions!T178),ROUND(Regressions!T178, 1), NA())</f>
        <v>#N/A</v>
      </c>
      <c r="S168" s="230" t="e">
        <f>IF(ISNUMBER(Regressions!U178),ROUND(Regressions!U178, 1), NA())</f>
        <v>#N/A</v>
      </c>
    </row>
    <row xmlns:x14ac="http://schemas.microsoft.com/office/spreadsheetml/2009/9/ac" r="169" x14ac:dyDescent="0.2">
      <c r="A169" s="329" t="str">
        <f>IF(ISBLANK(Regressions!A179), " ", Regressions!A179)</f>
        <v>Democratic People's Republic of Korea</v>
      </c>
      <c r="B169" s="330">
        <f>IF(ISBLANK(Regressions!B179), " ", Regressions!B179)</f>
        <v>2010</v>
      </c>
      <c r="C169" s="335" t="str">
        <f>IF(ISBLANK(Regressions!C179), " ", Regressions!C179)</f>
        <v>Secondary</v>
      </c>
      <c r="D169" s="331">
        <f>IF(ISBLANK(Regressions!D179), " ", Regressions!D179)</f>
        <v>2392781</v>
      </c>
      <c r="E169" s="207" t="e">
        <f>IF(ISNUMBER(Regressions!E179),ROUND(Regressions!E179, 1), NA())</f>
        <v>#N/A</v>
      </c>
      <c r="F169" s="332" t="e">
        <f>IF(ISNUMBER(Regressions!F179),ROUND(Regressions!F179, 1), NA())</f>
        <v>#N/A</v>
      </c>
      <c r="G169" s="229" t="e">
        <f>IF(ISNUMBER(Regressions!G179),ROUND(Regressions!G179, 1), NA())</f>
        <v>#N/A</v>
      </c>
      <c r="H169" s="333" t="e">
        <f>IF(ISNUMBER(Regressions!H179),ROUND(Regressions!H179, 1), NA())</f>
        <v>#N/A</v>
      </c>
      <c r="I169" s="230" t="e">
        <f>IF(ISNUMBER(Regressions!I179),ROUND(Regressions!I179, 1), NA())</f>
        <v>#N/A</v>
      </c>
      <c r="J169" s="334" t="e">
        <f>IF(ISNUMBER(Regressions!K179),ROUND(Regressions!K179, 1), NA())</f>
        <v>#N/A</v>
      </c>
      <c r="K169" s="332" t="e">
        <f>IF(ISNUMBER(Regressions!L179),ROUND(Regressions!L179, 1), NA())</f>
        <v>#N/A</v>
      </c>
      <c r="L169" s="231" t="e">
        <f>IF(ISNUMBER(Regressions!M179),ROUND(Regressions!M179, 1), NA())</f>
        <v>#N/A</v>
      </c>
      <c r="M169" s="333" t="e">
        <f>IF(ISNUMBER(Regressions!N179),ROUND(Regressions!N179, 1), NA())</f>
        <v>#N/A</v>
      </c>
      <c r="N169" s="230" t="e">
        <f>IF(ISNUMBER(Regressions!O179),ROUND(Regressions!O179, 1), NA())</f>
        <v>#N/A</v>
      </c>
      <c r="O169" s="334" t="e">
        <f>IF(ISNUMBER(Regressions!Q179),ROUND(Regressions!Q179, 1), NA())</f>
        <v>#N/A</v>
      </c>
      <c r="P169" s="332" t="e">
        <f>IF(ISNUMBER(Regressions!R179),ROUND(Regressions!R179, 1), NA())</f>
        <v>#N/A</v>
      </c>
      <c r="Q169" s="208" t="e">
        <f>IF(ISNUMBER(Regressions!S179),ROUND(Regressions!S179, 1), NA())</f>
        <v>#N/A</v>
      </c>
      <c r="R169" s="333" t="e">
        <f>IF(ISNUMBER(Regressions!T179),ROUND(Regressions!T179, 1), NA())</f>
        <v>#N/A</v>
      </c>
      <c r="S169" s="230" t="e">
        <f>IF(ISNUMBER(Regressions!U179),ROUND(Regressions!U179, 1), NA())</f>
        <v>#N/A</v>
      </c>
    </row>
    <row xmlns:x14ac="http://schemas.microsoft.com/office/spreadsheetml/2009/9/ac" r="170" x14ac:dyDescent="0.2">
      <c r="A170" s="329" t="str">
        <f>IF(ISBLANK(Regressions!A180), " ", Regressions!A180)</f>
        <v>Democratic People's Republic of Korea</v>
      </c>
      <c r="B170" s="330">
        <f>IF(ISBLANK(Regressions!B180), " ", Regressions!B180)</f>
        <v>2011</v>
      </c>
      <c r="C170" s="335" t="str">
        <f>IF(ISBLANK(Regressions!C180), " ", Regressions!C180)</f>
        <v>Secondary</v>
      </c>
      <c r="D170" s="331">
        <f>IF(ISBLANK(Regressions!D180), " ", Regressions!D180)</f>
        <v>2357845</v>
      </c>
      <c r="E170" s="207" t="e">
        <f>IF(ISNUMBER(Regressions!E180),ROUND(Regressions!E180, 1), NA())</f>
        <v>#N/A</v>
      </c>
      <c r="F170" s="332" t="e">
        <f>IF(ISNUMBER(Regressions!F180),ROUND(Regressions!F180, 1), NA())</f>
        <v>#N/A</v>
      </c>
      <c r="G170" s="229" t="e">
        <f>IF(ISNUMBER(Regressions!G180),ROUND(Regressions!G180, 1), NA())</f>
        <v>#N/A</v>
      </c>
      <c r="H170" s="333" t="e">
        <f>IF(ISNUMBER(Regressions!H180),ROUND(Regressions!H180, 1), NA())</f>
        <v>#N/A</v>
      </c>
      <c r="I170" s="230" t="e">
        <f>IF(ISNUMBER(Regressions!I180),ROUND(Regressions!I180, 1), NA())</f>
        <v>#N/A</v>
      </c>
      <c r="J170" s="334" t="e">
        <f>IF(ISNUMBER(Regressions!K180),ROUND(Regressions!K180, 1), NA())</f>
        <v>#N/A</v>
      </c>
      <c r="K170" s="332" t="e">
        <f>IF(ISNUMBER(Regressions!L180),ROUND(Regressions!L180, 1), NA())</f>
        <v>#N/A</v>
      </c>
      <c r="L170" s="231" t="e">
        <f>IF(ISNUMBER(Regressions!M180),ROUND(Regressions!M180, 1), NA())</f>
        <v>#N/A</v>
      </c>
      <c r="M170" s="333" t="e">
        <f>IF(ISNUMBER(Regressions!N180),ROUND(Regressions!N180, 1), NA())</f>
        <v>#N/A</v>
      </c>
      <c r="N170" s="230" t="e">
        <f>IF(ISNUMBER(Regressions!O180),ROUND(Regressions!O180, 1), NA())</f>
        <v>#N/A</v>
      </c>
      <c r="O170" s="334" t="e">
        <f>IF(ISNUMBER(Regressions!Q180),ROUND(Regressions!Q180, 1), NA())</f>
        <v>#N/A</v>
      </c>
      <c r="P170" s="332" t="e">
        <f>IF(ISNUMBER(Regressions!R180),ROUND(Regressions!R180, 1), NA())</f>
        <v>#N/A</v>
      </c>
      <c r="Q170" s="208" t="e">
        <f>IF(ISNUMBER(Regressions!S180),ROUND(Regressions!S180, 1), NA())</f>
        <v>#N/A</v>
      </c>
      <c r="R170" s="333" t="e">
        <f>IF(ISNUMBER(Regressions!T180),ROUND(Regressions!T180, 1), NA())</f>
        <v>#N/A</v>
      </c>
      <c r="S170" s="230" t="e">
        <f>IF(ISNUMBER(Regressions!U180),ROUND(Regressions!U180, 1), NA())</f>
        <v>#N/A</v>
      </c>
    </row>
    <row xmlns:x14ac="http://schemas.microsoft.com/office/spreadsheetml/2009/9/ac" r="171" x14ac:dyDescent="0.2">
      <c r="A171" s="329" t="str">
        <f>IF(ISBLANK(Regressions!A181), " ", Regressions!A181)</f>
        <v>Democratic People's Republic of Korea</v>
      </c>
      <c r="B171" s="330">
        <f>IF(ISBLANK(Regressions!B181), " ", Regressions!B181)</f>
        <v>2012</v>
      </c>
      <c r="C171" s="335" t="str">
        <f>IF(ISBLANK(Regressions!C181), " ", Regressions!C181)</f>
        <v>Secondary</v>
      </c>
      <c r="D171" s="331">
        <f>IF(ISBLANK(Regressions!D181), " ", Regressions!D181)</f>
        <v>2318947</v>
      </c>
      <c r="E171" s="207" t="e">
        <f>IF(ISNUMBER(Regressions!E181),ROUND(Regressions!E181, 1), NA())</f>
        <v>#N/A</v>
      </c>
      <c r="F171" s="332" t="e">
        <f>IF(ISNUMBER(Regressions!F181),ROUND(Regressions!F181, 1), NA())</f>
        <v>#N/A</v>
      </c>
      <c r="G171" s="229" t="e">
        <f>IF(ISNUMBER(Regressions!G181),ROUND(Regressions!G181, 1), NA())</f>
        <v>#N/A</v>
      </c>
      <c r="H171" s="333" t="e">
        <f>IF(ISNUMBER(Regressions!H181),ROUND(Regressions!H181, 1), NA())</f>
        <v>#N/A</v>
      </c>
      <c r="I171" s="230" t="e">
        <f>IF(ISNUMBER(Regressions!I181),ROUND(Regressions!I181, 1), NA())</f>
        <v>#N/A</v>
      </c>
      <c r="J171" s="334" t="e">
        <f>IF(ISNUMBER(Regressions!K181),ROUND(Regressions!K181, 1), NA())</f>
        <v>#N/A</v>
      </c>
      <c r="K171" s="332" t="e">
        <f>IF(ISNUMBER(Regressions!L181),ROUND(Regressions!L181, 1), NA())</f>
        <v>#N/A</v>
      </c>
      <c r="L171" s="231" t="e">
        <f>IF(ISNUMBER(Regressions!M181),ROUND(Regressions!M181, 1), NA())</f>
        <v>#N/A</v>
      </c>
      <c r="M171" s="333" t="e">
        <f>IF(ISNUMBER(Regressions!N181),ROUND(Regressions!N181, 1), NA())</f>
        <v>#N/A</v>
      </c>
      <c r="N171" s="230" t="e">
        <f>IF(ISNUMBER(Regressions!O181),ROUND(Regressions!O181, 1), NA())</f>
        <v>#N/A</v>
      </c>
      <c r="O171" s="334" t="e">
        <f>IF(ISNUMBER(Regressions!Q181),ROUND(Regressions!Q181, 1), NA())</f>
        <v>#N/A</v>
      </c>
      <c r="P171" s="332" t="e">
        <f>IF(ISNUMBER(Regressions!R181),ROUND(Regressions!R181, 1), NA())</f>
        <v>#N/A</v>
      </c>
      <c r="Q171" s="208" t="e">
        <f>IF(ISNUMBER(Regressions!S181),ROUND(Regressions!S181, 1), NA())</f>
        <v>#N/A</v>
      </c>
      <c r="R171" s="333" t="e">
        <f>IF(ISNUMBER(Regressions!T181),ROUND(Regressions!T181, 1), NA())</f>
        <v>#N/A</v>
      </c>
      <c r="S171" s="230" t="e">
        <f>IF(ISNUMBER(Regressions!U181),ROUND(Regressions!U181, 1), NA())</f>
        <v>#N/A</v>
      </c>
    </row>
    <row xmlns:x14ac="http://schemas.microsoft.com/office/spreadsheetml/2009/9/ac" r="172" x14ac:dyDescent="0.2">
      <c r="A172" s="329" t="str">
        <f>IF(ISBLANK(Regressions!A182), " ", Regressions!A182)</f>
        <v>Democratic People's Republic of Korea</v>
      </c>
      <c r="B172" s="330">
        <f>IF(ISBLANK(Regressions!B182), " ", Regressions!B182)</f>
        <v>2013</v>
      </c>
      <c r="C172" s="335" t="str">
        <f>IF(ISBLANK(Regressions!C182), " ", Regressions!C182)</f>
        <v>Secondary</v>
      </c>
      <c r="D172" s="331">
        <f>IF(ISBLANK(Regressions!D182), " ", Regressions!D182)</f>
        <v>2282840</v>
      </c>
      <c r="E172" s="207" t="e">
        <f>IF(ISNUMBER(Regressions!E182),ROUND(Regressions!E182, 1), NA())</f>
        <v>#N/A</v>
      </c>
      <c r="F172" s="332" t="e">
        <f>IF(ISNUMBER(Regressions!F182),ROUND(Regressions!F182, 1), NA())</f>
        <v>#N/A</v>
      </c>
      <c r="G172" s="229" t="e">
        <f>IF(ISNUMBER(Regressions!G182),ROUND(Regressions!G182, 1), NA())</f>
        <v>#N/A</v>
      </c>
      <c r="H172" s="333" t="e">
        <f>IF(ISNUMBER(Regressions!H182),ROUND(Regressions!H182, 1), NA())</f>
        <v>#N/A</v>
      </c>
      <c r="I172" s="230" t="e">
        <f>IF(ISNUMBER(Regressions!I182),ROUND(Regressions!I182, 1), NA())</f>
        <v>#N/A</v>
      </c>
      <c r="J172" s="334" t="e">
        <f>IF(ISNUMBER(Regressions!K182),ROUND(Regressions!K182, 1), NA())</f>
        <v>#N/A</v>
      </c>
      <c r="K172" s="332" t="e">
        <f>IF(ISNUMBER(Regressions!L182),ROUND(Regressions!L182, 1), NA())</f>
        <v>#N/A</v>
      </c>
      <c r="L172" s="231" t="e">
        <f>IF(ISNUMBER(Regressions!M182),ROUND(Regressions!M182, 1), NA())</f>
        <v>#N/A</v>
      </c>
      <c r="M172" s="333" t="e">
        <f>IF(ISNUMBER(Regressions!N182),ROUND(Regressions!N182, 1), NA())</f>
        <v>#N/A</v>
      </c>
      <c r="N172" s="230" t="e">
        <f>IF(ISNUMBER(Regressions!O182),ROUND(Regressions!O182, 1), NA())</f>
        <v>#N/A</v>
      </c>
      <c r="O172" s="334" t="e">
        <f>IF(ISNUMBER(Regressions!Q182),ROUND(Regressions!Q182, 1), NA())</f>
        <v>#N/A</v>
      </c>
      <c r="P172" s="332" t="e">
        <f>IF(ISNUMBER(Regressions!R182),ROUND(Regressions!R182, 1), NA())</f>
        <v>#N/A</v>
      </c>
      <c r="Q172" s="208" t="e">
        <f>IF(ISNUMBER(Regressions!S182),ROUND(Regressions!S182, 1), NA())</f>
        <v>#N/A</v>
      </c>
      <c r="R172" s="333" t="e">
        <f>IF(ISNUMBER(Regressions!T182),ROUND(Regressions!T182, 1), NA())</f>
        <v>#N/A</v>
      </c>
      <c r="S172" s="230" t="e">
        <f>IF(ISNUMBER(Regressions!U182),ROUND(Regressions!U182, 1), NA())</f>
        <v>#N/A</v>
      </c>
    </row>
    <row xmlns:x14ac="http://schemas.microsoft.com/office/spreadsheetml/2009/9/ac" r="173" x14ac:dyDescent="0.2">
      <c r="A173" s="329" t="str">
        <f>IF(ISBLANK(Regressions!A183), " ", Regressions!A183)</f>
        <v>Democratic People's Republic of Korea</v>
      </c>
      <c r="B173" s="330">
        <f>IF(ISBLANK(Regressions!B183), " ", Regressions!B183)</f>
        <v>2014</v>
      </c>
      <c r="C173" s="335" t="str">
        <f>IF(ISBLANK(Regressions!C183), " ", Regressions!C183)</f>
        <v>Secondary</v>
      </c>
      <c r="D173" s="331">
        <f>IF(ISBLANK(Regressions!D183), " ", Regressions!D183)</f>
        <v>2281196</v>
      </c>
      <c r="E173" s="207" t="e">
        <f>IF(ISNUMBER(Regressions!E183),ROUND(Regressions!E183, 1), NA())</f>
        <v>#N/A</v>
      </c>
      <c r="F173" s="332" t="e">
        <f>IF(ISNUMBER(Regressions!F183),ROUND(Regressions!F183, 1), NA())</f>
        <v>#N/A</v>
      </c>
      <c r="G173" s="229" t="e">
        <f>IF(ISNUMBER(Regressions!G183),ROUND(Regressions!G183, 1), NA())</f>
        <v>#N/A</v>
      </c>
      <c r="H173" s="333" t="e">
        <f>IF(ISNUMBER(Regressions!H183),ROUND(Regressions!H183, 1), NA())</f>
        <v>#N/A</v>
      </c>
      <c r="I173" s="230" t="e">
        <f>IF(ISNUMBER(Regressions!I183),ROUND(Regressions!I183, 1), NA())</f>
        <v>#N/A</v>
      </c>
      <c r="J173" s="334" t="e">
        <f>IF(ISNUMBER(Regressions!K183),ROUND(Regressions!K183, 1), NA())</f>
        <v>#N/A</v>
      </c>
      <c r="K173" s="332" t="e">
        <f>IF(ISNUMBER(Regressions!L183),ROUND(Regressions!L183, 1), NA())</f>
        <v>#N/A</v>
      </c>
      <c r="L173" s="231" t="e">
        <f>IF(ISNUMBER(Regressions!M183),ROUND(Regressions!M183, 1), NA())</f>
        <v>#N/A</v>
      </c>
      <c r="M173" s="333" t="e">
        <f>IF(ISNUMBER(Regressions!N183),ROUND(Regressions!N183, 1), NA())</f>
        <v>#N/A</v>
      </c>
      <c r="N173" s="230" t="e">
        <f>IF(ISNUMBER(Regressions!O183),ROUND(Regressions!O183, 1), NA())</f>
        <v>#N/A</v>
      </c>
      <c r="O173" s="334" t="e">
        <f>IF(ISNUMBER(Regressions!Q183),ROUND(Regressions!Q183, 1), NA())</f>
        <v>#N/A</v>
      </c>
      <c r="P173" s="332" t="e">
        <f>IF(ISNUMBER(Regressions!R183),ROUND(Regressions!R183, 1), NA())</f>
        <v>#N/A</v>
      </c>
      <c r="Q173" s="208" t="e">
        <f>IF(ISNUMBER(Regressions!S183),ROUND(Regressions!S183, 1), NA())</f>
        <v>#N/A</v>
      </c>
      <c r="R173" s="333" t="e">
        <f>IF(ISNUMBER(Regressions!T183),ROUND(Regressions!T183, 1), NA())</f>
        <v>#N/A</v>
      </c>
      <c r="S173" s="230" t="e">
        <f>IF(ISNUMBER(Regressions!U183),ROUND(Regressions!U183, 1), NA())</f>
        <v>#N/A</v>
      </c>
    </row>
    <row xmlns:x14ac="http://schemas.microsoft.com/office/spreadsheetml/2009/9/ac" r="174" x14ac:dyDescent="0.2">
      <c r="A174" s="329" t="str">
        <f>IF(ISBLANK(Regressions!A184), " ", Regressions!A184)</f>
        <v>Democratic People's Republic of Korea</v>
      </c>
      <c r="B174" s="330">
        <f>IF(ISBLANK(Regressions!B184), " ", Regressions!B184)</f>
        <v>2015</v>
      </c>
      <c r="C174" s="335" t="str">
        <f>IF(ISBLANK(Regressions!C184), " ", Regressions!C184)</f>
        <v>Secondary</v>
      </c>
      <c r="D174" s="331">
        <f>IF(ISBLANK(Regressions!D184), " ", Regressions!D184)</f>
        <v>2238883</v>
      </c>
      <c r="E174" s="207" t="e">
        <f>IF(ISNUMBER(Regressions!E184),ROUND(Regressions!E184, 1), NA())</f>
        <v>#N/A</v>
      </c>
      <c r="F174" s="332" t="e">
        <f>IF(ISNUMBER(Regressions!F184),ROUND(Regressions!F184, 1), NA())</f>
        <v>#N/A</v>
      </c>
      <c r="G174" s="229" t="e">
        <f>IF(ISNUMBER(Regressions!G184),ROUND(Regressions!G184, 1), NA())</f>
        <v>#N/A</v>
      </c>
      <c r="H174" s="333" t="e">
        <f>IF(ISNUMBER(Regressions!H184),ROUND(Regressions!H184, 1), NA())</f>
        <v>#N/A</v>
      </c>
      <c r="I174" s="230" t="e">
        <f>IF(ISNUMBER(Regressions!I184),ROUND(Regressions!I184, 1), NA())</f>
        <v>#N/A</v>
      </c>
      <c r="J174" s="334" t="e">
        <f>IF(ISNUMBER(Regressions!K184),ROUND(Regressions!K184, 1), NA())</f>
        <v>#N/A</v>
      </c>
      <c r="K174" s="332" t="e">
        <f>IF(ISNUMBER(Regressions!L184),ROUND(Regressions!L184, 1), NA())</f>
        <v>#N/A</v>
      </c>
      <c r="L174" s="231" t="e">
        <f>IF(ISNUMBER(Regressions!M184),ROUND(Regressions!M184, 1), NA())</f>
        <v>#N/A</v>
      </c>
      <c r="M174" s="333" t="e">
        <f>IF(ISNUMBER(Regressions!N184),ROUND(Regressions!N184, 1), NA())</f>
        <v>#N/A</v>
      </c>
      <c r="N174" s="230" t="e">
        <f>IF(ISNUMBER(Regressions!O184),ROUND(Regressions!O184, 1), NA())</f>
        <v>#N/A</v>
      </c>
      <c r="O174" s="334" t="e">
        <f>IF(ISNUMBER(Regressions!Q184),ROUND(Regressions!Q184, 1), NA())</f>
        <v>#N/A</v>
      </c>
      <c r="P174" s="332" t="e">
        <f>IF(ISNUMBER(Regressions!R184),ROUND(Regressions!R184, 1), NA())</f>
        <v>#N/A</v>
      </c>
      <c r="Q174" s="208" t="e">
        <f>IF(ISNUMBER(Regressions!S184),ROUND(Regressions!S184, 1), NA())</f>
        <v>#N/A</v>
      </c>
      <c r="R174" s="333" t="e">
        <f>IF(ISNUMBER(Regressions!T184),ROUND(Regressions!T184, 1), NA())</f>
        <v>#N/A</v>
      </c>
      <c r="S174" s="230" t="e">
        <f>IF(ISNUMBER(Regressions!U184),ROUND(Regressions!U184, 1), NA())</f>
        <v>#N/A</v>
      </c>
    </row>
    <row xmlns:x14ac="http://schemas.microsoft.com/office/spreadsheetml/2009/9/ac" r="175" x14ac:dyDescent="0.2">
      <c r="A175" s="329" t="str">
        <f>IF(ISBLANK(Regressions!A185), " ", Regressions!A185)</f>
        <v>Democratic People's Republic of Korea</v>
      </c>
      <c r="B175" s="330">
        <f>IF(ISBLANK(Regressions!B185), " ", Regressions!B185)</f>
        <v>2016</v>
      </c>
      <c r="C175" s="335" t="str">
        <f>IF(ISBLANK(Regressions!C185), " ", Regressions!C185)</f>
        <v>Secondary</v>
      </c>
      <c r="D175" s="331">
        <f>IF(ISBLANK(Regressions!D185), " ", Regressions!D185)</f>
        <v>2198845</v>
      </c>
      <c r="E175" s="207" t="e">
        <f>IF(ISNUMBER(Regressions!E185),ROUND(Regressions!E185, 1), NA())</f>
        <v>#N/A</v>
      </c>
      <c r="F175" s="332" t="e">
        <f>IF(ISNUMBER(Regressions!F185),ROUND(Regressions!F185, 1), NA())</f>
        <v>#N/A</v>
      </c>
      <c r="G175" s="229" t="e">
        <f>IF(ISNUMBER(Regressions!G185),ROUND(Regressions!G185, 1), NA())</f>
        <v>#N/A</v>
      </c>
      <c r="H175" s="333" t="e">
        <f>IF(ISNUMBER(Regressions!H185),ROUND(Regressions!H185, 1), NA())</f>
        <v>#N/A</v>
      </c>
      <c r="I175" s="230" t="e">
        <f>IF(ISNUMBER(Regressions!I185),ROUND(Regressions!I185, 1), NA())</f>
        <v>#N/A</v>
      </c>
      <c r="J175" s="334" t="e">
        <f>IF(ISNUMBER(Regressions!K185),ROUND(Regressions!K185, 1), NA())</f>
        <v>#N/A</v>
      </c>
      <c r="K175" s="332" t="e">
        <f>IF(ISNUMBER(Regressions!L185),ROUND(Regressions!L185, 1), NA())</f>
        <v>#N/A</v>
      </c>
      <c r="L175" s="231" t="e">
        <f>IF(ISNUMBER(Regressions!M185),ROUND(Regressions!M185, 1), NA())</f>
        <v>#N/A</v>
      </c>
      <c r="M175" s="333" t="e">
        <f>IF(ISNUMBER(Regressions!N185),ROUND(Regressions!N185, 1), NA())</f>
        <v>#N/A</v>
      </c>
      <c r="N175" s="230" t="e">
        <f>IF(ISNUMBER(Regressions!O185),ROUND(Regressions!O185, 1), NA())</f>
        <v>#N/A</v>
      </c>
      <c r="O175" s="334" t="e">
        <f>IF(ISNUMBER(Regressions!Q185),ROUND(Regressions!Q185, 1), NA())</f>
        <v>#N/A</v>
      </c>
      <c r="P175" s="332" t="e">
        <f>IF(ISNUMBER(Regressions!R185),ROUND(Regressions!R185, 1), NA())</f>
        <v>#N/A</v>
      </c>
      <c r="Q175" s="208" t="e">
        <f>IF(ISNUMBER(Regressions!S185),ROUND(Regressions!S185, 1), NA())</f>
        <v>#N/A</v>
      </c>
      <c r="R175" s="333" t="e">
        <f>IF(ISNUMBER(Regressions!T185),ROUND(Regressions!T185, 1), NA())</f>
        <v>#N/A</v>
      </c>
      <c r="S175" s="230" t="e">
        <f>IF(ISNUMBER(Regressions!U185),ROUND(Regressions!U185, 1), NA())</f>
        <v>#N/A</v>
      </c>
    </row>
    <row xmlns:x14ac="http://schemas.microsoft.com/office/spreadsheetml/2009/9/ac" r="176" x14ac:dyDescent="0.2">
      <c r="A176" s="329" t="str">
        <f>IF(ISBLANK(Regressions!A186), " ", Regressions!A186)</f>
        <v>Democratic People's Republic of Korea</v>
      </c>
      <c r="B176" s="330">
        <f>IF(ISBLANK(Regressions!B186), " ", Regressions!B186)</f>
        <v>2017</v>
      </c>
      <c r="C176" s="335" t="str">
        <f>IF(ISBLANK(Regressions!C186), " ", Regressions!C186)</f>
        <v>Secondary</v>
      </c>
      <c r="D176" s="331">
        <f>IF(ISBLANK(Regressions!D186), " ", Regressions!D186)</f>
        <v>2160468</v>
      </c>
      <c r="E176" s="207" t="e">
        <f>IF(ISNUMBER(Regressions!E186),ROUND(Regressions!E186, 1), NA())</f>
        <v>#N/A</v>
      </c>
      <c r="F176" s="332" t="e">
        <f>IF(ISNUMBER(Regressions!F186),ROUND(Regressions!F186, 1), NA())</f>
        <v>#N/A</v>
      </c>
      <c r="G176" s="229" t="e">
        <f>IF(ISNUMBER(Regressions!G186),ROUND(Regressions!G186, 1), NA())</f>
        <v>#N/A</v>
      </c>
      <c r="H176" s="333" t="e">
        <f>IF(ISNUMBER(Regressions!H186),ROUND(Regressions!H186, 1), NA())</f>
        <v>#N/A</v>
      </c>
      <c r="I176" s="230" t="e">
        <f>IF(ISNUMBER(Regressions!I186),ROUND(Regressions!I186, 1), NA())</f>
        <v>#N/A</v>
      </c>
      <c r="J176" s="334" t="e">
        <f>IF(ISNUMBER(Regressions!K186),ROUND(Regressions!K186, 1), NA())</f>
        <v>#N/A</v>
      </c>
      <c r="K176" s="332" t="e">
        <f>IF(ISNUMBER(Regressions!L186),ROUND(Regressions!L186, 1), NA())</f>
        <v>#N/A</v>
      </c>
      <c r="L176" s="231" t="e">
        <f>IF(ISNUMBER(Regressions!M186),ROUND(Regressions!M186, 1), NA())</f>
        <v>#N/A</v>
      </c>
      <c r="M176" s="333" t="e">
        <f>IF(ISNUMBER(Regressions!N186),ROUND(Regressions!N186, 1), NA())</f>
        <v>#N/A</v>
      </c>
      <c r="N176" s="230" t="e">
        <f>IF(ISNUMBER(Regressions!O186),ROUND(Regressions!O186, 1), NA())</f>
        <v>#N/A</v>
      </c>
      <c r="O176" s="334" t="e">
        <f>IF(ISNUMBER(Regressions!Q186),ROUND(Regressions!Q186, 1), NA())</f>
        <v>#N/A</v>
      </c>
      <c r="P176" s="332" t="e">
        <f>IF(ISNUMBER(Regressions!R186),ROUND(Regressions!R186, 1), NA())</f>
        <v>#N/A</v>
      </c>
      <c r="Q176" s="208" t="e">
        <f>IF(ISNUMBER(Regressions!S186),ROUND(Regressions!S186, 1), NA())</f>
        <v>#N/A</v>
      </c>
      <c r="R176" s="333" t="e">
        <f>IF(ISNUMBER(Regressions!T186),ROUND(Regressions!T186, 1), NA())</f>
        <v>#N/A</v>
      </c>
      <c r="S176" s="230" t="e">
        <f>IF(ISNUMBER(Regressions!U186),ROUND(Regressions!U186, 1), NA())</f>
        <v>#N/A</v>
      </c>
    </row>
    <row xmlns:x14ac="http://schemas.microsoft.com/office/spreadsheetml/2009/9/ac" r="177" x14ac:dyDescent="0.2">
      <c r="A177" s="329" t="str">
        <f>IF(ISBLANK(Regressions!A187), " ", Regressions!A187)</f>
        <v>Democratic People's Republic of Korea</v>
      </c>
      <c r="B177" s="330">
        <f>IF(ISBLANK(Regressions!B187), " ", Regressions!B187)</f>
        <v>2018</v>
      </c>
      <c r="C177" s="335" t="str">
        <f>IF(ISBLANK(Regressions!C187), " ", Regressions!C187)</f>
        <v>Secondary</v>
      </c>
      <c r="D177" s="331">
        <f>IF(ISBLANK(Regressions!D187), " ", Regressions!D187)</f>
        <v>2119138</v>
      </c>
      <c r="E177" s="207" t="e">
        <f>IF(ISNUMBER(Regressions!E187),ROUND(Regressions!E187, 1), NA())</f>
        <v>#N/A</v>
      </c>
      <c r="F177" s="332" t="e">
        <f>IF(ISNUMBER(Regressions!F187),ROUND(Regressions!F187, 1), NA())</f>
        <v>#N/A</v>
      </c>
      <c r="G177" s="229" t="e">
        <f>IF(ISNUMBER(Regressions!G187),ROUND(Regressions!G187, 1), NA())</f>
        <v>#N/A</v>
      </c>
      <c r="H177" s="333" t="e">
        <f>IF(ISNUMBER(Regressions!H187),ROUND(Regressions!H187, 1), NA())</f>
        <v>#N/A</v>
      </c>
      <c r="I177" s="230" t="e">
        <f>IF(ISNUMBER(Regressions!I187),ROUND(Regressions!I187, 1), NA())</f>
        <v>#N/A</v>
      </c>
      <c r="J177" s="334" t="e">
        <f>IF(ISNUMBER(Regressions!K187),ROUND(Regressions!K187, 1), NA())</f>
        <v>#N/A</v>
      </c>
      <c r="K177" s="332" t="e">
        <f>IF(ISNUMBER(Regressions!L187),ROUND(Regressions!L187, 1), NA())</f>
        <v>#N/A</v>
      </c>
      <c r="L177" s="231" t="e">
        <f>IF(ISNUMBER(Regressions!M187),ROUND(Regressions!M187, 1), NA())</f>
        <v>#N/A</v>
      </c>
      <c r="M177" s="333" t="e">
        <f>IF(ISNUMBER(Regressions!N187),ROUND(Regressions!N187, 1), NA())</f>
        <v>#N/A</v>
      </c>
      <c r="N177" s="230" t="e">
        <f>IF(ISNUMBER(Regressions!O187),ROUND(Regressions!O187, 1), NA())</f>
        <v>#N/A</v>
      </c>
      <c r="O177" s="334" t="e">
        <f>IF(ISNUMBER(Regressions!Q187),ROUND(Regressions!Q187, 1), NA())</f>
        <v>#N/A</v>
      </c>
      <c r="P177" s="332" t="e">
        <f>IF(ISNUMBER(Regressions!R187),ROUND(Regressions!R187, 1), NA())</f>
        <v>#N/A</v>
      </c>
      <c r="Q177" s="208" t="e">
        <f>IF(ISNUMBER(Regressions!S187),ROUND(Regressions!S187, 1), NA())</f>
        <v>#N/A</v>
      </c>
      <c r="R177" s="333" t="e">
        <f>IF(ISNUMBER(Regressions!T187),ROUND(Regressions!T187, 1), NA())</f>
        <v>#N/A</v>
      </c>
      <c r="S177" s="230" t="e">
        <f>IF(ISNUMBER(Regressions!U187),ROUND(Regressions!U187, 1), NA())</f>
        <v>#N/A</v>
      </c>
    </row>
    <row xmlns:x14ac="http://schemas.microsoft.com/office/spreadsheetml/2009/9/ac" r="178" x14ac:dyDescent="0.2">
      <c r="A178" s="329" t="str">
        <f>IF(ISBLANK(Regressions!A188), " ", Regressions!A188)</f>
        <v>Democratic People's Republic of Korea</v>
      </c>
      <c r="B178" s="330">
        <f>IF(ISBLANK(Regressions!B188), " ", Regressions!B188)</f>
        <v>2019</v>
      </c>
      <c r="C178" s="335" t="str">
        <f>IF(ISBLANK(Regressions!C188), " ", Regressions!C188)</f>
        <v>Secondary</v>
      </c>
      <c r="D178" s="331">
        <f>IF(ISBLANK(Regressions!D188), " ", Regressions!D188)</f>
        <v>2081128</v>
      </c>
      <c r="E178" s="207" t="e">
        <f>IF(ISNUMBER(Regressions!E188),ROUND(Regressions!E188, 1), NA())</f>
        <v>#N/A</v>
      </c>
      <c r="F178" s="332" t="e">
        <f>IF(ISNUMBER(Regressions!F188),ROUND(Regressions!F188, 1), NA())</f>
        <v>#N/A</v>
      </c>
      <c r="G178" s="229" t="e">
        <f>IF(ISNUMBER(Regressions!G188),ROUND(Regressions!G188, 1), NA())</f>
        <v>#N/A</v>
      </c>
      <c r="H178" s="333" t="e">
        <f>IF(ISNUMBER(Regressions!H188),ROUND(Regressions!H188, 1), NA())</f>
        <v>#N/A</v>
      </c>
      <c r="I178" s="230" t="e">
        <f>IF(ISNUMBER(Regressions!I188),ROUND(Regressions!I188, 1), NA())</f>
        <v>#N/A</v>
      </c>
      <c r="J178" s="334" t="e">
        <f>IF(ISNUMBER(Regressions!K188),ROUND(Regressions!K188, 1), NA())</f>
        <v>#N/A</v>
      </c>
      <c r="K178" s="332" t="e">
        <f>IF(ISNUMBER(Regressions!L188),ROUND(Regressions!L188, 1), NA())</f>
        <v>#N/A</v>
      </c>
      <c r="L178" s="231" t="e">
        <f>IF(ISNUMBER(Regressions!M188),ROUND(Regressions!M188, 1), NA())</f>
        <v>#N/A</v>
      </c>
      <c r="M178" s="333" t="e">
        <f>IF(ISNUMBER(Regressions!N188),ROUND(Regressions!N188, 1), NA())</f>
        <v>#N/A</v>
      </c>
      <c r="N178" s="230" t="e">
        <f>IF(ISNUMBER(Regressions!O188),ROUND(Regressions!O188, 1), NA())</f>
        <v>#N/A</v>
      </c>
      <c r="O178" s="334" t="e">
        <f>IF(ISNUMBER(Regressions!Q188),ROUND(Regressions!Q188, 1), NA())</f>
        <v>#N/A</v>
      </c>
      <c r="P178" s="332" t="e">
        <f>IF(ISNUMBER(Regressions!R188),ROUND(Regressions!R188, 1), NA())</f>
        <v>#N/A</v>
      </c>
      <c r="Q178" s="208" t="e">
        <f>IF(ISNUMBER(Regressions!S188),ROUND(Regressions!S188, 1), NA())</f>
        <v>#N/A</v>
      </c>
      <c r="R178" s="333" t="e">
        <f>IF(ISNUMBER(Regressions!T188),ROUND(Regressions!T188, 1), NA())</f>
        <v>#N/A</v>
      </c>
      <c r="S178" s="230" t="e">
        <f>IF(ISNUMBER(Regressions!U188),ROUND(Regressions!U188, 1), NA())</f>
        <v>#N/A</v>
      </c>
    </row>
    <row xmlns:x14ac="http://schemas.microsoft.com/office/spreadsheetml/2009/9/ac" r="179" x14ac:dyDescent="0.2">
      <c r="A179" s="329" t="str">
        <f>IF(ISBLANK(Regressions!A189), " ", Regressions!A189)</f>
        <v>Democratic People's Republic of Korea</v>
      </c>
      <c r="B179" s="330">
        <f>IF(ISBLANK(Regressions!B189), " ", Regressions!B189)</f>
        <v>2020</v>
      </c>
      <c r="C179" s="335" t="str">
        <f>IF(ISBLANK(Regressions!C189), " ", Regressions!C189)</f>
        <v>Secondary</v>
      </c>
      <c r="D179" s="331">
        <f>IF(ISBLANK(Regressions!D189), " ", Regressions!D189)</f>
        <v>2041775</v>
      </c>
      <c r="E179" s="207" t="e">
        <f>IF(ISNUMBER(Regressions!E189),ROUND(Regressions!E189, 1), NA())</f>
        <v>#N/A</v>
      </c>
      <c r="F179" s="332" t="e">
        <f>IF(ISNUMBER(Regressions!F189),ROUND(Regressions!F189, 1), NA())</f>
        <v>#N/A</v>
      </c>
      <c r="G179" s="229" t="e">
        <f>IF(ISNUMBER(Regressions!G189),ROUND(Regressions!G189, 1), NA())</f>
        <v>#N/A</v>
      </c>
      <c r="H179" s="333" t="e">
        <f>IF(ISNUMBER(Regressions!H189),ROUND(Regressions!H189, 1), NA())</f>
        <v>#N/A</v>
      </c>
      <c r="I179" s="230" t="e">
        <f>IF(ISNUMBER(Regressions!I189),ROUND(Regressions!I189, 1), NA())</f>
        <v>#N/A</v>
      </c>
      <c r="J179" s="334" t="e">
        <f>IF(ISNUMBER(Regressions!K189),ROUND(Regressions!K189, 1), NA())</f>
        <v>#N/A</v>
      </c>
      <c r="K179" s="332" t="e">
        <f>IF(ISNUMBER(Regressions!L189),ROUND(Regressions!L189, 1), NA())</f>
        <v>#N/A</v>
      </c>
      <c r="L179" s="231" t="e">
        <f>IF(ISNUMBER(Regressions!M189),ROUND(Regressions!M189, 1), NA())</f>
        <v>#N/A</v>
      </c>
      <c r="M179" s="333" t="e">
        <f>IF(ISNUMBER(Regressions!N189),ROUND(Regressions!N189, 1), NA())</f>
        <v>#N/A</v>
      </c>
      <c r="N179" s="230" t="e">
        <f>IF(ISNUMBER(Regressions!O189),ROUND(Regressions!O189, 1), NA())</f>
        <v>#N/A</v>
      </c>
      <c r="O179" s="334" t="e">
        <f>IF(ISNUMBER(Regressions!Q189),ROUND(Regressions!Q189, 1), NA())</f>
        <v>#N/A</v>
      </c>
      <c r="P179" s="332" t="e">
        <f>IF(ISNUMBER(Regressions!R189),ROUND(Regressions!R189, 1), NA())</f>
        <v>#N/A</v>
      </c>
      <c r="Q179" s="208" t="e">
        <f>IF(ISNUMBER(Regressions!S189),ROUND(Regressions!S189, 1), NA())</f>
        <v>#N/A</v>
      </c>
      <c r="R179" s="333" t="e">
        <f>IF(ISNUMBER(Regressions!T189),ROUND(Regressions!T189, 1), NA())</f>
        <v>#N/A</v>
      </c>
      <c r="S179" s="230" t="e">
        <f>IF(ISNUMBER(Regressions!U189),ROUND(Regressions!U189, 1), NA())</f>
        <v>#N/A</v>
      </c>
    </row>
    <row xmlns:x14ac="http://schemas.microsoft.com/office/spreadsheetml/2009/9/ac" r="180" x14ac:dyDescent="0.2">
      <c r="A180" s="379" t="str">
        <f>IF(ISBLANK(Regressions!A190), " ", Regressions!A190)</f>
        <v>Democratic People's Republic of Korea</v>
      </c>
      <c r="B180" s="380">
        <f>IF(ISBLANK(Regressions!B190), " ", Regressions!B190)</f>
        <v>2021</v>
      </c>
      <c r="C180" s="381" t="str">
        <f>IF(ISBLANK(Regressions!C190), " ", Regressions!C190)</f>
        <v>Secondary</v>
      </c>
      <c r="D180" s="382">
        <f>IF(ISBLANK(Regressions!D190), " ", Regressions!D190)</f>
        <v>2014487</v>
      </c>
      <c r="E180" s="385" t="e">
        <f>IF(ISNUMBER(Regressions!E190),ROUND(Regressions!E190, 1), NA())</f>
        <v>#N/A</v>
      </c>
      <c r="F180" s="383" t="e">
        <f>IF(ISNUMBER(Regressions!F190),ROUND(Regressions!F190, 1), NA())</f>
        <v>#N/A</v>
      </c>
      <c r="G180" s="386" t="e">
        <f>IF(ISNUMBER(Regressions!G190),ROUND(Regressions!G190, 1), NA())</f>
        <v>#N/A</v>
      </c>
      <c r="H180" s="384" t="e">
        <f>IF(ISNUMBER(Regressions!H190),ROUND(Regressions!H190, 1), NA())</f>
        <v>#N/A</v>
      </c>
      <c r="I180" s="387" t="e">
        <f>IF(ISNUMBER(Regressions!I190),ROUND(Regressions!I190, 1), NA())</f>
        <v>#N/A</v>
      </c>
      <c r="J180" s="385" t="e">
        <f>IF(ISNUMBER(Regressions!K190),ROUND(Regressions!K190, 1), NA())</f>
        <v>#N/A</v>
      </c>
      <c r="K180" s="383" t="e">
        <f>IF(ISNUMBER(Regressions!L190),ROUND(Regressions!L190, 1), NA())</f>
        <v>#N/A</v>
      </c>
      <c r="L180" s="388" t="e">
        <f>IF(ISNUMBER(Regressions!M190),ROUND(Regressions!M190, 1), NA())</f>
        <v>#N/A</v>
      </c>
      <c r="M180" s="384" t="e">
        <f>IF(ISNUMBER(Regressions!N190),ROUND(Regressions!N190, 1), NA())</f>
        <v>#N/A</v>
      </c>
      <c r="N180" s="387" t="e">
        <f>IF(ISNUMBER(Regressions!O190),ROUND(Regressions!O190, 1), NA())</f>
        <v>#N/A</v>
      </c>
      <c r="O180" s="385" t="e">
        <f>IF(ISNUMBER(Regressions!Q190),ROUND(Regressions!Q190, 1), NA())</f>
        <v>#N/A</v>
      </c>
      <c r="P180" s="383" t="e">
        <f>IF(ISNUMBER(Regressions!R190),ROUND(Regressions!R190, 1), NA())</f>
        <v>#N/A</v>
      </c>
      <c r="Q180" s="389" t="e">
        <f>IF(ISNUMBER(Regressions!S190),ROUND(Regressions!S190, 1), NA())</f>
        <v>#N/A</v>
      </c>
      <c r="R180" s="384" t="e">
        <f>IF(ISNUMBER(Regressions!T190),ROUND(Regressions!T190, 1), NA())</f>
        <v>#N/A</v>
      </c>
      <c r="S180" s="387" t="e">
        <f>IF(ISNUMBER(Regressions!U190),ROUND(Regressions!U190, 1), NA())</f>
        <v>#N/A</v>
      </c>
      <c r="T180" s="378"/>
      <c r="U180" s="378"/>
      <c r="V180" s="378"/>
      <c r="W180" s="378"/>
      <c r="X180" s="378"/>
      <c r="Y180" s="378"/>
      <c r="Z180" s="378"/>
      <c r="AA180" s="378"/>
      <c r="AB180" s="378"/>
      <c r="AC180" s="378"/>
    </row>
    <row xmlns:x14ac="http://schemas.microsoft.com/office/spreadsheetml/2009/9/ac" r="181" x14ac:dyDescent="0.2">
      <c r="A181" s="329" t="str">
        <f>IF(ISBLANK(Regressions!A191), " ", Regressions!A191)</f>
        <v>Democratic People's Republic of Korea</v>
      </c>
      <c r="B181" s="330">
        <f>IF(ISBLANK(Regressions!B191), " ", Regressions!B191)</f>
        <v>2022</v>
      </c>
      <c r="C181" s="335" t="str">
        <f>IF(ISBLANK(Regressions!C191), " ", Regressions!C191)</f>
        <v>Secondary</v>
      </c>
      <c r="D181" s="331">
        <f>IF(ISBLANK(Regressions!D191), " ", Regressions!D191)</f>
        <v>1990862</v>
      </c>
      <c r="E181" s="207" t="e">
        <f>IF(ISNUMBER(Regressions!E191),ROUND(Regressions!E191, 1), NA())</f>
        <v>#N/A</v>
      </c>
      <c r="F181" s="332" t="e">
        <f>IF(ISNUMBER(Regressions!F191),ROUND(Regressions!F191, 1), NA())</f>
        <v>#N/A</v>
      </c>
      <c r="G181" s="229" t="e">
        <f>IF(ISNUMBER(Regressions!G191),ROUND(Regressions!G191, 1), NA())</f>
        <v>#N/A</v>
      </c>
      <c r="H181" s="333" t="e">
        <f>IF(ISNUMBER(Regressions!H191),ROUND(Regressions!H191, 1), NA())</f>
        <v>#N/A</v>
      </c>
      <c r="I181" s="230" t="e">
        <f>IF(ISNUMBER(Regressions!I191),ROUND(Regressions!I191, 1), NA())</f>
        <v>#N/A</v>
      </c>
      <c r="J181" s="334" t="e">
        <f>IF(ISNUMBER(Regressions!K191),ROUND(Regressions!K191, 1), NA())</f>
        <v>#N/A</v>
      </c>
      <c r="K181" s="332" t="e">
        <f>IF(ISNUMBER(Regressions!L191),ROUND(Regressions!L191, 1), NA())</f>
        <v>#N/A</v>
      </c>
      <c r="L181" s="231" t="e">
        <f>IF(ISNUMBER(Regressions!M191),ROUND(Regressions!M191, 1), NA())</f>
        <v>#N/A</v>
      </c>
      <c r="M181" s="333" t="e">
        <f>IF(ISNUMBER(Regressions!N191),ROUND(Regressions!N191, 1), NA())</f>
        <v>#N/A</v>
      </c>
      <c r="N181" s="230" t="e">
        <f>IF(ISNUMBER(Regressions!O191),ROUND(Regressions!O191, 1), NA())</f>
        <v>#N/A</v>
      </c>
      <c r="O181" s="334" t="e">
        <f>IF(ISNUMBER(Regressions!Q191),ROUND(Regressions!Q191, 1), NA())</f>
        <v>#N/A</v>
      </c>
      <c r="P181" s="332" t="e">
        <f>IF(ISNUMBER(Regressions!R191),ROUND(Regressions!R191, 1), NA())</f>
        <v>#N/A</v>
      </c>
      <c r="Q181" s="208" t="e">
        <f>IF(ISNUMBER(Regressions!S191),ROUND(Regressions!S191, 1), NA())</f>
        <v>#N/A</v>
      </c>
      <c r="R181" s="333" t="e">
        <f>IF(ISNUMBER(Regressions!T191),ROUND(Regressions!T191, 1), NA())</f>
        <v>#N/A</v>
      </c>
      <c r="S181" s="230" t="e">
        <f>IF(ISNUMBER(Regressions!U191),ROUND(Regressions!U191, 1), NA())</f>
        <v>#N/A</v>
      </c>
    </row>
    <row xmlns:x14ac="http://schemas.microsoft.com/office/spreadsheetml/2009/9/ac" r="182" x14ac:dyDescent="0.2">
      <c r="A182" s="336" t="str">
        <f>IF(ISBLANK(Regressions!A192), " ", Regressions!A192)</f>
        <v>Democratic People's Republic of Korea</v>
      </c>
      <c r="B182" s="337">
        <f>IF(ISBLANK(Regressions!B192), " ", Regressions!B192)</f>
        <v>2023</v>
      </c>
      <c r="C182" s="338" t="str">
        <f>IF(ISBLANK(Regressions!C192), " ", Regressions!C192)</f>
        <v>Secondary</v>
      </c>
      <c r="D182" s="339">
        <f>IF(ISBLANK(Regressions!D192), " ", Regressions!D192)</f>
        <v>1947465</v>
      </c>
      <c r="E182" s="340" t="e">
        <f>IF(ISNUMBER(Regressions!E192),ROUND(Regressions!E192, 1), NA())</f>
        <v>#N/A</v>
      </c>
      <c r="F182" s="341" t="e">
        <f>IF(ISNUMBER(Regressions!F192),ROUND(Regressions!F192, 1), NA())</f>
        <v>#N/A</v>
      </c>
      <c r="G182" s="342" t="e">
        <f>IF(ISNUMBER(Regressions!G192),ROUND(Regressions!G192, 1), NA())</f>
        <v>#N/A</v>
      </c>
      <c r="H182" s="343" t="e">
        <f>IF(ISNUMBER(Regressions!H192),ROUND(Regressions!H192, 1), NA())</f>
        <v>#N/A</v>
      </c>
      <c r="I182" s="344" t="e">
        <f>IF(ISNUMBER(Regressions!I192),ROUND(Regressions!I192, 1), NA())</f>
        <v>#N/A</v>
      </c>
      <c r="J182" s="345" t="e">
        <f>IF(ISNUMBER(Regressions!K192),ROUND(Regressions!K192, 1), NA())</f>
        <v>#N/A</v>
      </c>
      <c r="K182" s="341" t="e">
        <f>IF(ISNUMBER(Regressions!L192),ROUND(Regressions!L192, 1), NA())</f>
        <v>#N/A</v>
      </c>
      <c r="L182" s="346" t="e">
        <f>IF(ISNUMBER(Regressions!M192),ROUND(Regressions!M192, 1), NA())</f>
        <v>#N/A</v>
      </c>
      <c r="M182" s="343" t="e">
        <f>IF(ISNUMBER(Regressions!N192),ROUND(Regressions!N192, 1), NA())</f>
        <v>#N/A</v>
      </c>
      <c r="N182" s="344" t="e">
        <f>IF(ISNUMBER(Regressions!O192),ROUND(Regressions!O192, 1), NA())</f>
        <v>#N/A</v>
      </c>
      <c r="O182" s="345" t="e">
        <f>IF(ISNUMBER(Regressions!Q192),ROUND(Regressions!Q192, 1), NA())</f>
        <v>#N/A</v>
      </c>
      <c r="P182" s="341" t="e">
        <f>IF(ISNUMBER(Regressions!R192),ROUND(Regressions!R192, 1), NA())</f>
        <v>#N/A</v>
      </c>
      <c r="Q182" s="347" t="e">
        <f>IF(ISNUMBER(Regressions!S192),ROUND(Regressions!S192, 1), NA())</f>
        <v>#N/A</v>
      </c>
      <c r="R182" s="343" t="e">
        <f>IF(ISNUMBER(Regressions!T192),ROUND(Regressions!T192, 1), NA())</f>
        <v>#N/A</v>
      </c>
      <c r="S182" s="344" t="e">
        <f>IF(ISNUMBER(Regressions!U192),ROUND(Regressions!U192, 1), NA())</f>
        <v>#N/A</v>
      </c>
    </row>
    <row xmlns:x14ac="http://schemas.microsoft.com/office/spreadsheetml/2009/9/ac" r="183" hidden="true" x14ac:dyDescent="0.2">
      <c r="A183" s="329" t="str">
        <f>IF(ISBLANK(Regressions!A193), " ", Regressions!A193)</f>
        <v>Democratic People's Republic of Korea</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Democratic People's Republic of Korea</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Democratic People's Republic of Korea</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Democratic People's Republic of Korea</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Democratic People's Republic of Korea</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Democratic People's Republic of Korea</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Democratic People's Republic of Korea</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0"/>
      <c r="B211" s="391"/>
      <c r="C211" s="392"/>
      <c r="D211" s="378"/>
      <c r="E211" s="393"/>
      <c r="F211" s="393"/>
      <c r="G211" s="394"/>
      <c r="H211" s="393"/>
      <c r="I211" s="394"/>
      <c r="J211" s="395"/>
      <c r="K211" s="395"/>
      <c r="L211" s="393"/>
      <c r="M211" s="395"/>
      <c r="N211" s="396"/>
      <c r="O211" s="378"/>
      <c r="P211" s="378"/>
      <c r="Q211" s="378"/>
      <c r="R211" s="378"/>
      <c r="S211" s="378"/>
      <c r="T211" s="378"/>
      <c r="U211" s="378"/>
      <c r="V211" s="378"/>
      <c r="W211" s="378"/>
      <c r="X211" s="378"/>
      <c r="Y211" s="378"/>
      <c r="Z211" s="378"/>
      <c r="AA211" s="378"/>
      <c r="AB211" s="378"/>
      <c r="AC211" s="37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171</v>
      </c>
      <c r="G4" s="114" t="s">
        <v>25</v>
      </c>
      <c r="H4" s="234" t="s">
        <v>19</v>
      </c>
      <c r="I4" s="235" t="s">
        <v>171</v>
      </c>
      <c r="J4" s="114" t="s">
        <v>25</v>
      </c>
      <c r="K4" s="234" t="s">
        <v>19</v>
      </c>
      <c r="L4" s="235" t="s">
        <v>171</v>
      </c>
      <c r="M4" s="114" t="s">
        <v>25</v>
      </c>
      <c r="N4" s="234" t="s">
        <v>19</v>
      </c>
      <c r="O4" s="235" t="s">
        <v>171</v>
      </c>
      <c r="P4" s="114" t="s">
        <v>25</v>
      </c>
      <c r="Q4" s="234" t="s">
        <v>19</v>
      </c>
      <c r="R4" s="235" t="s">
        <v>171</v>
      </c>
      <c r="S4" s="114" t="s">
        <v>25</v>
      </c>
      <c r="T4" s="234" t="s">
        <v>19</v>
      </c>
      <c r="U4" s="236" t="s">
        <v>171</v>
      </c>
      <c r="V4" s="118" t="s">
        <v>25</v>
      </c>
      <c r="W4" s="119" t="s">
        <v>19</v>
      </c>
      <c r="X4" s="119" t="s">
        <v>21</v>
      </c>
      <c r="Y4" s="119" t="s">
        <v>29</v>
      </c>
      <c r="Z4" s="121" t="s">
        <v>172</v>
      </c>
      <c r="AA4" s="118" t="s">
        <v>25</v>
      </c>
      <c r="AB4" s="119" t="s">
        <v>19</v>
      </c>
      <c r="AC4" s="119" t="s">
        <v>21</v>
      </c>
      <c r="AD4" s="119" t="s">
        <v>29</v>
      </c>
      <c r="AE4" s="121" t="s">
        <v>172</v>
      </c>
      <c r="AF4" s="118" t="s">
        <v>25</v>
      </c>
      <c r="AG4" s="119" t="s">
        <v>19</v>
      </c>
      <c r="AH4" s="119" t="s">
        <v>21</v>
      </c>
      <c r="AI4" s="119" t="s">
        <v>29</v>
      </c>
      <c r="AJ4" s="121" t="s">
        <v>172</v>
      </c>
      <c r="AK4" s="118" t="s">
        <v>25</v>
      </c>
      <c r="AL4" s="119" t="s">
        <v>19</v>
      </c>
      <c r="AM4" s="119" t="s">
        <v>21</v>
      </c>
      <c r="AN4" s="119" t="s">
        <v>29</v>
      </c>
      <c r="AO4" s="121" t="s">
        <v>172</v>
      </c>
      <c r="AP4" s="118" t="s">
        <v>25</v>
      </c>
      <c r="AQ4" s="119" t="s">
        <v>19</v>
      </c>
      <c r="AR4" s="119" t="s">
        <v>21</v>
      </c>
      <c r="AS4" s="119" t="s">
        <v>29</v>
      </c>
      <c r="AT4" s="121" t="s">
        <v>172</v>
      </c>
      <c r="AU4" s="118" t="s">
        <v>25</v>
      </c>
      <c r="AV4" s="119" t="s">
        <v>19</v>
      </c>
      <c r="AW4" s="119" t="s">
        <v>21</v>
      </c>
      <c r="AX4" s="119" t="s">
        <v>29</v>
      </c>
      <c r="AY4" s="122" t="s">
        <v>172</v>
      </c>
      <c r="AZ4" s="123" t="s">
        <v>125</v>
      </c>
      <c r="BA4" s="124" t="s">
        <v>124</v>
      </c>
      <c r="BB4" s="125" t="s">
        <v>173</v>
      </c>
      <c r="BC4" s="123" t="s">
        <v>125</v>
      </c>
      <c r="BD4" s="124" t="s">
        <v>124</v>
      </c>
      <c r="BE4" s="125" t="s">
        <v>173</v>
      </c>
      <c r="BF4" s="123" t="s">
        <v>125</v>
      </c>
      <c r="BG4" s="124" t="s">
        <v>124</v>
      </c>
      <c r="BH4" s="125" t="s">
        <v>173</v>
      </c>
      <c r="BI4" s="123" t="s">
        <v>125</v>
      </c>
      <c r="BJ4" s="124" t="s">
        <v>124</v>
      </c>
      <c r="BK4" s="125" t="s">
        <v>173</v>
      </c>
      <c r="BL4" s="123" t="s">
        <v>125</v>
      </c>
      <c r="BM4" s="124" t="s">
        <v>124</v>
      </c>
      <c r="BN4" s="125" t="s">
        <v>173</v>
      </c>
      <c r="BO4" s="123" t="s">
        <v>125</v>
      </c>
      <c r="BP4" s="124" t="s">
        <v>124</v>
      </c>
      <c r="BQ4" s="125" t="s">
        <v>173</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177</v>
      </c>
      <c r="G5" s="114" t="s">
        <v>136</v>
      </c>
      <c r="H5" s="115" t="s">
        <v>43</v>
      </c>
      <c r="I5" s="116" t="s">
        <v>178</v>
      </c>
      <c r="J5" s="114" t="s">
        <v>137</v>
      </c>
      <c r="K5" s="115" t="s">
        <v>44</v>
      </c>
      <c r="L5" s="116" t="s">
        <v>179</v>
      </c>
      <c r="M5" s="114" t="s">
        <v>138</v>
      </c>
      <c r="N5" s="115" t="s">
        <v>86</v>
      </c>
      <c r="O5" s="116" t="s">
        <v>180</v>
      </c>
      <c r="P5" s="114" t="s">
        <v>139</v>
      </c>
      <c r="Q5" s="115" t="s">
        <v>87</v>
      </c>
      <c r="R5" s="116" t="s">
        <v>181</v>
      </c>
      <c r="S5" s="114" t="s">
        <v>140</v>
      </c>
      <c r="T5" s="115" t="s">
        <v>88</v>
      </c>
      <c r="U5" s="117" t="s">
        <v>182</v>
      </c>
      <c r="V5" s="118" t="s">
        <v>129</v>
      </c>
      <c r="W5" s="119" t="s">
        <v>45</v>
      </c>
      <c r="X5" s="120" t="s">
        <v>65</v>
      </c>
      <c r="Y5" s="120" t="s">
        <v>66</v>
      </c>
      <c r="Z5" s="121" t="s">
        <v>183</v>
      </c>
      <c r="AA5" s="118" t="s">
        <v>130</v>
      </c>
      <c r="AB5" s="119" t="s">
        <v>46</v>
      </c>
      <c r="AC5" s="120" t="s">
        <v>67</v>
      </c>
      <c r="AD5" s="120" t="s">
        <v>68</v>
      </c>
      <c r="AE5" s="121" t="s">
        <v>184</v>
      </c>
      <c r="AF5" s="118" t="s">
        <v>131</v>
      </c>
      <c r="AG5" s="119" t="s">
        <v>47</v>
      </c>
      <c r="AH5" s="120" t="s">
        <v>69</v>
      </c>
      <c r="AI5" s="120" t="s">
        <v>70</v>
      </c>
      <c r="AJ5" s="121" t="s">
        <v>185</v>
      </c>
      <c r="AK5" s="118" t="s">
        <v>132</v>
      </c>
      <c r="AL5" s="119" t="s">
        <v>71</v>
      </c>
      <c r="AM5" s="120" t="s">
        <v>72</v>
      </c>
      <c r="AN5" s="120" t="s">
        <v>73</v>
      </c>
      <c r="AO5" s="121" t="s">
        <v>186</v>
      </c>
      <c r="AP5" s="118" t="s">
        <v>133</v>
      </c>
      <c r="AQ5" s="119" t="s">
        <v>74</v>
      </c>
      <c r="AR5" s="120" t="s">
        <v>75</v>
      </c>
      <c r="AS5" s="120" t="s">
        <v>76</v>
      </c>
      <c r="AT5" s="121" t="s">
        <v>187</v>
      </c>
      <c r="AU5" s="118" t="s">
        <v>134</v>
      </c>
      <c r="AV5" s="119" t="s">
        <v>77</v>
      </c>
      <c r="AW5" s="120" t="s">
        <v>78</v>
      </c>
      <c r="AX5" s="120" t="s">
        <v>79</v>
      </c>
      <c r="AY5" s="122" t="s">
        <v>188</v>
      </c>
      <c r="AZ5" s="123" t="s">
        <v>80</v>
      </c>
      <c r="BA5" s="124" t="s">
        <v>114</v>
      </c>
      <c r="BB5" s="125" t="s">
        <v>189</v>
      </c>
      <c r="BC5" s="123" t="s">
        <v>85</v>
      </c>
      <c r="BD5" s="124" t="s">
        <v>115</v>
      </c>
      <c r="BE5" s="125" t="s">
        <v>190</v>
      </c>
      <c r="BF5" s="123" t="s">
        <v>84</v>
      </c>
      <c r="BG5" s="124" t="s">
        <v>116</v>
      </c>
      <c r="BH5" s="125" t="s">
        <v>191</v>
      </c>
      <c r="BI5" s="123" t="s">
        <v>83</v>
      </c>
      <c r="BJ5" s="124" t="s">
        <v>117</v>
      </c>
      <c r="BK5" s="125" t="s">
        <v>192</v>
      </c>
      <c r="BL5" s="123" t="s">
        <v>82</v>
      </c>
      <c r="BM5" s="124" t="s">
        <v>118</v>
      </c>
      <c r="BN5" s="125" t="s">
        <v>193</v>
      </c>
      <c r="BO5" s="123" t="s">
        <v>81</v>
      </c>
      <c r="BP5" s="124" t="s">
        <v>119</v>
      </c>
      <c r="BQ5" s="125" t="s">
        <v>194</v>
      </c>
    </row>
    <row xmlns:x14ac="http://schemas.microsoft.com/office/spreadsheetml/2009/9/ac" r="6" x14ac:dyDescent="0.2">
      <c r="A6" s="32" t="str">
        <f>IF('Water Data'!$B$2="","",'Water Data'!$B$2)</f>
        <v>PRK_2019_SUR</v>
      </c>
      <c r="B6" s="32" t="str">
        <f>+'Water Data'!C2</f>
        <v>Survey</v>
      </c>
      <c r="C6" s="327">
        <f>+IF(ISNUMBER(VALUE(MID(A6,5,4))), VALUE(MID(A6, 5,4)),"")</f>
        <v>2019</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t="str">
        <f>+IF(AND(ISTEXT('Water Data'!B2),BU6="Yes"),'Water Data'!D9,IF(AND(ISTEXT('Water Data'!B2),BU6="No",ISNUMBER('Water Data'!D9)),CONCATENATE("[",ROUND('Water Data'!D9,0),"]"),NA()))</f>
        <v>[58]</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str">
        <f>+IF(AND(ISTEXT('Water Data'!B2),BX6="Yes"),'Water Data'!E9,IF(AND(ISTEXT('Water Data'!B2),BX6="No",ISNUMBER('Water Data'!E9)),CONCATENATE("[",ROUND('Water Data'!E9,0),"]"),NA()))</f>
        <v>[70]</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str">
        <f>+IF(AND(ISTEXT('Water Data'!B2),CA6="Yes"),'Water Data'!F9,IF(AND(ISTEXT('Water Data'!B2),CA6="No",ISNUMBER('Water Data'!F9)),CONCATENATE("[",ROUND('Water Data'!F9,0),"]"),NA()))</f>
        <v>[56]</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str">
        <f>+IF(AND(ISTEXT('Water Data'!B2),CD6="Yes"),'Water Data'!G9,IF(AND(ISTEXT('Water Data'!B2),CD6="No",ISNUMBER('Water Data'!G9)),CONCATENATE("[",ROUND('Water Data'!G9,0),"]"),NA()))</f>
        <v>[63]</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str">
        <f>+IF(AND(ISTEXT('Water Data'!B2),CG6="Yes"),'Water Data'!H9,IF(AND(ISTEXT('Water Data'!B2),CG6="No",ISNUMBER('Water Data'!H9)),CONCATENATE("[",ROUND('Water Data'!H9,0),"]"),NA()))</f>
        <v>[50]</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str">
        <f>+IF(AND(ISTEXT('Water Data'!B2),CJ6="Yes"),'Water Data'!I9,IF(AND(ISTEXT('Water Data'!B2),CJ6="No",ISNUMBER('Water Data'!I9)),CONCATENATE("[",ROUND('Water Data'!I9,0),"]"),NA()))</f>
        <v>[49]</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str">
        <f>+IF(AND(ISTEXT('Sanitation Data'!B2),CO6="Yes"),'Sanitation Data'!D12,IF(AND(ISTEXT('Sanitation Data'!B2),CO6="No",ISNUMBER('Sanitation Data'!D12)),CONCATENATE("[",ROUND('Sanitation Data'!D12,0),"]"),NA()))</f>
        <v>[57]</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str">
        <f>+IF(AND(ISTEXT('Sanitation Data'!B2),CT6="Yes"),'Sanitation Data'!E12,IF(AND(ISTEXT('Sanitation Data'!B2),CT6="No",ISNUMBER('Sanitation Data'!E12)),CONCATENATE("[",ROUND('Sanitation Data'!E12,0),"]"),NA()))</f>
        <v>[51]</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str">
        <f>+IF(AND(ISTEXT('Sanitation Data'!B2),CY6="Yes"),'Sanitation Data'!F12,IF(AND(ISTEXT('Sanitation Data'!B2),CY6="No",ISNUMBER('Sanitation Data'!F12)),CONCATENATE("[",ROUND('Sanitation Data'!F12,0),"]"),NA()))</f>
        <v>[58]</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str">
        <f>+IF(AND(ISTEXT('Sanitation Data'!B2),DD6="Yes"),'Sanitation Data'!G12,IF(AND(ISTEXT('Sanitation Data'!B2),DD6="No",ISNUMBER('Sanitation Data'!G12)),CONCATENATE("[",ROUND('Sanitation Data'!G12,0),"]"),NA()))</f>
        <v>[58]</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str">
        <f>+IF(AND(ISTEXT('Sanitation Data'!B2),DI6="Yes"),'Sanitation Data'!H12,IF(AND(ISTEXT('Sanitation Data'!B2),DI6="No",ISNUMBER('Sanitation Data'!H12)),CONCATENATE("[",ROUND('Sanitation Data'!H12,0),"]"),NA()))</f>
        <v>[69]</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str">
        <f>+IF(AND(ISTEXT('Sanitation Data'!B2),DN6="Yes"),'Sanitation Data'!I12,IF(AND(ISTEXT('Sanitation Data'!B2),DN6="No",ISNUMBER('Sanitation Data'!I12)),CONCATENATE("[",ROUND('Sanitation Data'!I12,0),"]"),NA()))</f>
        <v>[52]</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t="str">
        <f>+IF(AND(ISTEXT('Hygiene Data'!B2),DQ6="Yes"),'Hygiene Data'!D9,IF(AND(ISTEXT('Hygiene Data'!B2),DQ6="No",ISNUMBER('Hygiene Data'!D9)),CONCATENATE("[",ROUND('Hygiene Data'!D9,0),"]"),NA()))</f>
        <v>[26]</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str">
        <f>+IF(AND(ISTEXT('Hygiene Data'!B2),DT6="Yes"),'Hygiene Data'!E9,IF(AND(ISTEXT('Hygiene Data'!B2),DT6="No",ISNUMBER('Hygiene Data'!E9)),CONCATENATE("[",ROUND('Hygiene Data'!E9,0),"]"),NA()))</f>
        <v>[34]</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str">
        <f>+IF(AND(ISTEXT('Hygiene Data'!B2),DW6="Yes"),'Hygiene Data'!F9,IF(AND(ISTEXT('Hygiene Data'!B2),DW6="No",ISNUMBER('Hygiene Data'!F9)),CONCATENATE("[",ROUND('Hygiene Data'!F9,0),"]"),NA()))</f>
        <v>[24]</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str">
        <f>+IF(AND(ISTEXT('Hygiene Data'!B2),DZ6="Yes"),'Hygiene Data'!G9,IF(AND(ISTEXT('Hygiene Data'!B2),DZ6="No",ISNUMBER('Hygiene Data'!G9)),CONCATENATE("[",ROUND('Hygiene Data'!G9,0),"]"),NA()))</f>
        <v>[32]</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t="str">
        <f>+IF(AND(ISTEXT('Hygiene Data'!B2),EC6="Yes"),'Hygiene Data'!H9,IF(AND(ISTEXT('Hygiene Data'!B2),EC6="No",ISNUMBER('Hygiene Data'!H9)),CONCATENATE("[",ROUND('Hygiene Data'!H9,0),"]"),NA()))</f>
        <v>[25]</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t="str">
        <f>+IF(AND(ISTEXT('Hygiene Data'!B2),EF6="Yes"),'Hygiene Data'!I9,IF(AND(ISTEXT('Hygiene Data'!B2),EF6="No",ISNUMBER('Hygiene Data'!I9)),CONCATENATE("[",ROUND('Hygiene Data'!I9,0),"]"),NA()))</f>
        <v>[15]</v>
      </c>
      <c r="BR6" s="271"/>
      <c r="BS6" s="271">
        <f>+'Water Data'!D27</f>
        <v>0</v>
      </c>
      <c r="BT6" s="271">
        <f>+'Water Data'!D28</f>
        <v>0</v>
      </c>
      <c r="BU6" s="271" t="str">
        <f>+'Water Data'!D29</f>
        <v>No</v>
      </c>
      <c r="BV6" s="271">
        <f>+'Water Data'!E27</f>
        <v>0</v>
      </c>
      <c r="BW6" s="271">
        <f>+'Water Data'!E28</f>
        <v>0</v>
      </c>
      <c r="BX6" s="271" t="str">
        <f>+'Water Data'!E29</f>
        <v>No</v>
      </c>
      <c r="BY6" s="271">
        <f>+'Water Data'!F27</f>
        <v>0</v>
      </c>
      <c r="BZ6" s="271">
        <f>+'Water Data'!F28</f>
        <v>0</v>
      </c>
      <c r="CA6" s="271" t="str">
        <f>+'Water Data'!F29</f>
        <v>No</v>
      </c>
      <c r="CB6" s="271">
        <f>+'Water Data'!G27</f>
        <v>0</v>
      </c>
      <c r="CC6" s="271">
        <f>+'Water Data'!G28</f>
        <v>0</v>
      </c>
      <c r="CD6" s="271" t="str">
        <f>+'Water Data'!G29</f>
        <v>No</v>
      </c>
      <c r="CE6" s="271">
        <f>+'Water Data'!H27</f>
        <v>0</v>
      </c>
      <c r="CF6" s="271">
        <f>+'Water Data'!H28</f>
        <v>0</v>
      </c>
      <c r="CG6" s="271" t="str">
        <f>+'Water Data'!H29</f>
        <v>No</v>
      </c>
      <c r="CH6" s="271">
        <f>+'Water Data'!I27</f>
        <v>0</v>
      </c>
      <c r="CI6" s="271">
        <f>+'Water Data'!I28</f>
        <v>0</v>
      </c>
      <c r="CJ6" s="271" t="str">
        <f>+'Water Data'!I29</f>
        <v>No</v>
      </c>
      <c r="CK6" s="271">
        <f>+'Sanitation Data'!D28</f>
        <v>0</v>
      </c>
      <c r="CL6" s="271">
        <f>+'Sanitation Data'!D29</f>
        <v>0</v>
      </c>
      <c r="CM6" s="271">
        <f>+'Sanitation Data'!D30</f>
        <v>0</v>
      </c>
      <c r="CN6" s="271">
        <f>+'Sanitation Data'!D31</f>
        <v>0</v>
      </c>
      <c r="CO6" s="271" t="str">
        <f>+'Sanitation Data'!D32</f>
        <v>No</v>
      </c>
      <c r="CP6" s="271">
        <f>+'Sanitation Data'!E28</f>
        <v>0</v>
      </c>
      <c r="CQ6" s="271">
        <f>+'Sanitation Data'!E29</f>
        <v>0</v>
      </c>
      <c r="CR6" s="271">
        <f>+'Sanitation Data'!E30</f>
        <v>0</v>
      </c>
      <c r="CS6" s="271">
        <f>+'Sanitation Data'!E31</f>
        <v>0</v>
      </c>
      <c r="CT6" s="271" t="str">
        <f>+'Sanitation Data'!E32</f>
        <v>No</v>
      </c>
      <c r="CU6" s="271">
        <f>+'Sanitation Data'!F28</f>
        <v>0</v>
      </c>
      <c r="CV6" s="271">
        <f>+'Sanitation Data'!F29</f>
        <v>0</v>
      </c>
      <c r="CW6" s="271">
        <f>+'Sanitation Data'!F30</f>
        <v>0</v>
      </c>
      <c r="CX6" s="271">
        <f>+'Sanitation Data'!F31</f>
        <v>0</v>
      </c>
      <c r="CY6" s="271" t="str">
        <f>+'Sanitation Data'!F32</f>
        <v>No</v>
      </c>
      <c r="CZ6" s="271">
        <f>+'Sanitation Data'!G28</f>
        <v>0</v>
      </c>
      <c r="DA6" s="271">
        <f>+'Sanitation Data'!G29</f>
        <v>0</v>
      </c>
      <c r="DB6" s="271">
        <f>+'Sanitation Data'!G30</f>
        <v>0</v>
      </c>
      <c r="DC6" s="271">
        <f>+'Sanitation Data'!G31</f>
        <v>0</v>
      </c>
      <c r="DD6" s="271" t="str">
        <f>+'Sanitation Data'!G32</f>
        <v>No</v>
      </c>
      <c r="DE6" s="271">
        <f>+'Sanitation Data'!H28</f>
        <v>0</v>
      </c>
      <c r="DF6" s="271">
        <f>+'Sanitation Data'!H29</f>
        <v>0</v>
      </c>
      <c r="DG6" s="271">
        <f>+'Sanitation Data'!H30</f>
        <v>0</v>
      </c>
      <c r="DH6" s="271">
        <f>+'Sanitation Data'!H31</f>
        <v>0</v>
      </c>
      <c r="DI6" s="271" t="str">
        <f>+'Sanitation Data'!H32</f>
        <v>No</v>
      </c>
      <c r="DJ6" s="271">
        <f>+'Sanitation Data'!I28</f>
        <v>0</v>
      </c>
      <c r="DK6" s="271">
        <f>+'Sanitation Data'!I29</f>
        <v>0</v>
      </c>
      <c r="DL6" s="271">
        <f>+'Sanitation Data'!I30</f>
        <v>0</v>
      </c>
      <c r="DM6" s="271">
        <f>+'Sanitation Data'!I31</f>
        <v>0</v>
      </c>
      <c r="DN6" s="271" t="str">
        <f>+'Sanitation Data'!I32</f>
        <v>No</v>
      </c>
      <c r="DO6" s="271">
        <f>+'Hygiene Data'!D11</f>
        <v>0</v>
      </c>
      <c r="DP6" s="271">
        <f>+'Hygiene Data'!D12</f>
        <v>0</v>
      </c>
      <c r="DQ6" s="271" t="str">
        <f>+'Hygiene Data'!D13</f>
        <v>No</v>
      </c>
      <c r="DR6" s="271">
        <f>+'Hygiene Data'!E11</f>
        <v>0</v>
      </c>
      <c r="DS6" s="271">
        <f>+'Hygiene Data'!E12</f>
        <v>0</v>
      </c>
      <c r="DT6" s="271" t="str">
        <f>+'Hygiene Data'!E13</f>
        <v>No</v>
      </c>
      <c r="DU6" s="271">
        <f>+'Hygiene Data'!F11</f>
        <v>0</v>
      </c>
      <c r="DV6" s="271">
        <f>+'Hygiene Data'!F12</f>
        <v>0</v>
      </c>
      <c r="DW6" s="271" t="str">
        <f>+'Hygiene Data'!F13</f>
        <v>No</v>
      </c>
      <c r="DX6" s="271">
        <f>+'Hygiene Data'!G11</f>
        <v>0</v>
      </c>
      <c r="DY6" s="271">
        <f>+'Hygiene Data'!G12</f>
        <v>0</v>
      </c>
      <c r="DZ6" s="271" t="str">
        <f>+'Hygiene Data'!G13</f>
        <v>No</v>
      </c>
      <c r="EA6" s="271">
        <f>+'Hygiene Data'!H11</f>
        <v>0</v>
      </c>
      <c r="EB6" s="271">
        <f>+'Hygiene Data'!H12</f>
        <v>0</v>
      </c>
      <c r="EC6" s="271" t="str">
        <f>+'Hygiene Data'!H13</f>
        <v>No</v>
      </c>
      <c r="ED6" s="271">
        <f>+'Hygiene Data'!I11</f>
        <v>0</v>
      </c>
      <c r="EE6" s="271">
        <f>+'Hygiene Data'!I12</f>
        <v>0</v>
      </c>
      <c r="EF6" s="271" t="str">
        <f>+'Hygiene Data'!I13</f>
        <v>No</v>
      </c>
    </row>
    <row xmlns:x14ac="http://schemas.microsoft.com/office/spreadsheetml/2009/9/ac" r="7" x14ac:dyDescent="0.2">
      <c r="A7" s="32" t="str">
        <f ca="true">+IF(OFFSET('Water Data'!$B$2,0,10*ROW('Water Data'!E1))="","",OFFSET('Water Data'!$B$2,0,10*ROW('Water Data'!E1)))</f>
        <v/>
      </c>
      <c r="B7" s="32" t="str">
        <f ca="true">+IF(OFFSET('Water Data'!$C$2,0,10*ROW('Water Data'!F1))="","",OFFSET('Water Data'!$C$2,0,10*ROW('Water Data'!F1)))</f>
        <v/>
      </c>
      <c r="C7" s="327" t="str">
        <f t="shared" ref="C7:C70" ca="true" si="0">+IF(ISNUMBER(VALUE(MID(A7,5,4))), VALUE(MID(A7, 5,4)),"")</f>
        <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1"/>
      <c r="BS7" s="271" t="str">
        <f ca="true">+IF(OFFSET('Water Data'!$D$27,0,10*ROW('Water Data'!D1))="","",OFFSET('Water Data'!$D$27,0,10*ROW('Water Data'!D1)))</f>
        <v/>
      </c>
      <c r="BT7" s="271" t="str">
        <f ca="true">+IF(OFFSET('Water Data'!$D$28,0,10*ROW('Water Data'!D1))="","",OFFSET('Water Data'!$D$28,0,10*ROW('Water Data'!D1)))</f>
        <v/>
      </c>
      <c r="BU7" s="271" t="str">
        <f ca="true">+IF(OFFSET('Water Data'!$D$29,0,10*ROW('Water Data'!D1))="","",OFFSET('Water Data'!$D$29,0,10*ROW('Water Data'!D1)))</f>
        <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
      </c>
      <c r="CF7" s="271" t="str">
        <f ca="true">+IF(OFFSET('Water Data'!$H$28,0,10*ROW('Water Data'!H1))="","",OFFSET('Water Data'!$H$28,0,10*ROW('Water Data'!H1)))</f>
        <v/>
      </c>
      <c r="CG7" s="271" t="str">
        <f ca="true">+IF(OFFSET('Water Data'!$H$29,0,10*ROW('Water Data'!H1))="","",OFFSET('Water Data'!$H$29,0,10*ROW('Water Data'!H1)))</f>
        <v/>
      </c>
      <c r="CH7" s="271" t="str">
        <f ca="true">+IF(OFFSET('Water Data'!$I$27,0,10*ROW('Water Data'!I1))="","",OFFSET('Water Data'!$I$27,0,10*ROW('Water Data'!I1)))</f>
        <v/>
      </c>
      <c r="CI7" s="271" t="str">
        <f ca="true">+IF(OFFSET('Water Data'!$I$28,0,10*ROW('Water Data'!I1))="","",OFFSET('Water Data'!$I$28,0,10*ROW('Water Data'!I1)))</f>
        <v/>
      </c>
      <c r="CJ7" s="271" t="str">
        <f ca="true">+IF(OFFSET('Water Data'!$I$29,0,10*ROW('Water Data'!I1))="","",OFFSET('Water Data'!$I$29,0,10*ROW('Water Data'!I1)))</f>
        <v/>
      </c>
      <c r="CK7" s="271" t="str">
        <f ca="true">+IF(OFFSET('Sanitation Data'!$D$28,0,10*ROW('Sanitation Data'!D1))="","",OFFSET('Sanitation Data'!$D$28,0,10*ROW('Sanitation Data'!D1)))</f>
        <v/>
      </c>
      <c r="CL7" s="271" t="str">
        <f ca="true">+IF(OFFSET('Sanitation Data'!$D$29,0,10*ROW('Sanitation Data'!D1))="","",OFFSET('Sanitation Data'!$D$29,0,10*ROW('Sanitation Data'!D1)))</f>
        <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
      </c>
      <c r="DF7" s="271" t="str">
        <f ca="true">+IF(OFFSET('Sanitation Data'!$H$29,0,10*ROW('Sanitation Data'!H1))="","",OFFSET('Sanitation Data'!$H$29,0,10*ROW('Sanitation Data'!H1)))</f>
        <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
      </c>
      <c r="DJ7" s="271" t="str">
        <f ca="true">+IF(OFFSET('Sanitation Data'!$I$28,0,10*ROW('Sanitation Data'!I1))="","",OFFSET('Sanitation Data'!$I$28,0,10*ROW('Sanitation Data'!I1)))</f>
        <v/>
      </c>
      <c r="DK7" s="271" t="str">
        <f ca="true">+IF(OFFSET('Sanitation Data'!$I$29,0,10*ROW('Sanitation Data'!I1))="","",OFFSET('Sanitation Data'!$I$29,0,10*ROW('Sanitation Data'!I1)))</f>
        <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
      </c>
      <c r="DO7" s="271" t="str">
        <f ca="true">+IF(OFFSET('Hygiene Data'!$D$11,0,10*ROW('Hygiene Data'!D1))="","",OFFSET('Hygiene Data'!$D$11,0,10*ROW('Hygiene Data'!D1)))</f>
        <v/>
      </c>
      <c r="DP7" s="271" t="str">
        <f ca="true">+IF(OFFSET('Hygiene Data'!$D$12,0,10*ROW('Hygiene Data'!D1))="","",OFFSET('Hygiene Data'!$D$12,0,10*ROW('Hygiene Data'!D1)))</f>
        <v/>
      </c>
      <c r="DQ7" s="271" t="str">
        <f ca="true">+IF(OFFSET('Hygiene Data'!$D$13,0,10*ROW('Hygiene Data'!D1))="","",OFFSET('Hygiene Data'!$D$13,0,10*ROW('Hygiene Data'!D1)))</f>
        <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
      </c>
      <c r="EB7" s="271" t="str">
        <f ca="true">+IF(OFFSET('Hygiene Data'!$H$12,0,10*ROW('Hygiene Data'!H1))="","",OFFSET('Hygiene Data'!$H$12,0,10*ROW('Hygiene Data'!H1)))</f>
        <v/>
      </c>
      <c r="EC7" s="271" t="str">
        <f ca="true">+IF(OFFSET('Hygiene Data'!$H$13,0,10*ROW('Hygiene Data'!H1))="","",OFFSET('Hygiene Data'!$H$13,0,10*ROW('Hygiene Data'!H1)))</f>
        <v/>
      </c>
      <c r="ED7" s="271" t="str">
        <f ca="true">+IF(OFFSET('Hygiene Data'!$I$11,0,10*ROW('Hygiene Data'!I1))="","",OFFSET('Hygiene Data'!$I$11,0,10*ROW('Hygiene Data'!I1)))</f>
        <v/>
      </c>
      <c r="EE7" s="271" t="str">
        <f ca="true">+IF(OFFSET('Hygiene Data'!$I$12,0,10*ROW('Hygiene Data'!I1))="","",OFFSET('Hygiene Data'!$I$12,0,10*ROW('Hygiene Data'!I1)))</f>
        <v/>
      </c>
      <c r="EF7" s="271"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
      </c>
      <c r="B8" s="32" t="str">
        <f ca="true">+IF(OFFSET('Water Data'!$C$2,0,10*ROW('Water Data'!F2))="","",OFFSET('Water Data'!$C$2,0,10*ROW('Water Data'!F2)))</f>
        <v/>
      </c>
      <c r="C8" s="327" t="str">
        <f t="shared" ca="true" si="0"/>
        <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1"/>
      <c r="BS8" s="271" t="str">
        <f ca="true">+IF(OFFSET('Water Data'!$D$27,0,10*ROW('Water Data'!D2))="","",OFFSET('Water Data'!$D$27,0,10*ROW('Water Data'!D2)))</f>
        <v/>
      </c>
      <c r="BT8" s="271" t="str">
        <f ca="true">+IF(OFFSET('Water Data'!$D$28,0,10*ROW('Water Data'!D2))="","",OFFSET('Water Data'!$D$28,0,10*ROW('Water Data'!D2)))</f>
        <v/>
      </c>
      <c r="BU8" s="271" t="str">
        <f ca="true">+IF(OFFSET('Water Data'!$D$29,0,10*ROW('Water Data'!D2))="","",OFFSET('Water Data'!$D$29,0,10*ROW('Water Data'!D2)))</f>
        <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
      </c>
      <c r="CF8" s="271" t="str">
        <f ca="true">+IF(OFFSET('Water Data'!$H$28,0,10*ROW('Water Data'!H2))="","",OFFSET('Water Data'!$H$28,0,10*ROW('Water Data'!H2)))</f>
        <v/>
      </c>
      <c r="CG8" s="271" t="str">
        <f ca="true">+IF(OFFSET('Water Data'!$H$29,0,10*ROW('Water Data'!H2))="","",OFFSET('Water Data'!$H$29,0,10*ROW('Water Data'!H2)))</f>
        <v/>
      </c>
      <c r="CH8" s="271" t="str">
        <f ca="true">+IF(OFFSET('Water Data'!$I$27,0,10*ROW('Water Data'!I2))="","",OFFSET('Water Data'!$I$27,0,10*ROW('Water Data'!I2)))</f>
        <v/>
      </c>
      <c r="CI8" s="271" t="str">
        <f ca="true">+IF(OFFSET('Water Data'!$I$28,0,10*ROW('Water Data'!I2))="","",OFFSET('Water Data'!$I$28,0,10*ROW('Water Data'!I2)))</f>
        <v/>
      </c>
      <c r="CJ8" s="271" t="str">
        <f ca="true">+IF(OFFSET('Water Data'!$I$29,0,10*ROW('Water Data'!I2))="","",OFFSET('Water Data'!$I$29,0,10*ROW('Water Data'!I2)))</f>
        <v/>
      </c>
      <c r="CK8" s="271" t="str">
        <f ca="true">+IF(OFFSET('Sanitation Data'!$D$28,0,10*ROW('Sanitation Data'!D2))="","",OFFSET('Sanitation Data'!$D$28,0,10*ROW('Sanitation Data'!D2)))</f>
        <v/>
      </c>
      <c r="CL8" s="271" t="str">
        <f ca="true">+IF(OFFSET('Sanitation Data'!$D$29,0,10*ROW('Sanitation Data'!D2))="","",OFFSET('Sanitation Data'!$D$29,0,10*ROW('Sanitation Data'!D2)))</f>
        <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
      </c>
      <c r="DF8" s="271" t="str">
        <f ca="true">+IF(OFFSET('Sanitation Data'!$H$29,0,10*ROW('Sanitation Data'!H2))="","",OFFSET('Sanitation Data'!$H$29,0,10*ROW('Sanitation Data'!H2)))</f>
        <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
      </c>
      <c r="EB8" s="271" t="str">
        <f ca="true">+IF(OFFSET('Hygiene Data'!$H$12,0,10*ROW('Hygiene Data'!H2))="","",OFFSET('Hygiene Data'!$H$12,0,10*ROW('Hygiene Data'!H2)))</f>
        <v/>
      </c>
      <c r="EC8" s="271" t="str">
        <f ca="true">+IF(OFFSET('Hygiene Data'!$H$13,0,10*ROW('Hygiene Data'!H2))="","",OFFSET('Hygiene Data'!$H$13,0,10*ROW('Hygiene Data'!H2)))</f>
        <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27"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
      </c>
      <c r="BT9" s="271" t="str">
        <f ca="true">+IF(OFFSET('Water Data'!$D$28,0,10*ROW('Water Data'!D3))="","",OFFSET('Water Data'!$D$28,0,10*ROW('Water Data'!D3)))</f>
        <v/>
      </c>
      <c r="BU9" s="271" t="str">
        <f ca="true">+IF(OFFSET('Water Data'!$D$29,0,10*ROW('Water Data'!D3))="","",OFFSET('Water Data'!$D$29,0,10*ROW('Water Data'!D3)))</f>
        <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542" t="s">
        <v>213</v>
      </c>
      <c r="D1" s="316" t="s">
        <v>203</v>
      </c>
      <c r="E1" s="316"/>
      <c r="F1" s="316"/>
      <c r="G1" s="316"/>
      <c r="H1" s="316"/>
      <c r="I1" s="320"/>
      <c r="J1" s="308"/>
      <c r="K1" s="308"/>
      <c r="BA1" s="246"/>
      <c r="BB1" s="246"/>
      <c r="BC1" s="246"/>
      <c r="BD1" s="246"/>
      <c r="BE1" s="246"/>
      <c r="BF1" s="246"/>
      <c r="BG1" s="246"/>
    </row>
    <row xmlns:x14ac="http://schemas.microsoft.com/office/spreadsheetml/2009/9/ac" r="2" s="307" customFormat="true" ht="30" customHeight="true" x14ac:dyDescent="0.25">
      <c r="A2" s="559" t="s">
        <v>231</v>
      </c>
      <c r="B2" s="317" t="s">
        <v>212</v>
      </c>
      <c r="C2" s="238" t="s">
        <v>205</v>
      </c>
      <c r="D2" s="238" t="s">
        <v>204</v>
      </c>
      <c r="E2" s="318"/>
      <c r="F2" s="318"/>
      <c r="G2" s="318"/>
      <c r="H2" s="318"/>
      <c r="I2" s="319"/>
      <c r="J2" s="308" t="s">
        <v>214</v>
      </c>
      <c r="K2" s="308"/>
      <c r="BB2" s="246"/>
      <c r="BC2" s="246"/>
      <c r="BD2" s="246"/>
      <c r="BE2" s="246"/>
      <c r="BF2" s="246"/>
      <c r="BG2" s="246"/>
    </row>
    <row xmlns:x14ac="http://schemas.microsoft.com/office/spreadsheetml/2009/9/ac" r="3" s="246" customFormat="true" ht="18" customHeight="true" x14ac:dyDescent="0.25">
      <c r="A3" s="559"/>
      <c r="B3" s="239" t="s">
        <v>166</v>
      </c>
      <c r="C3" s="240" t="s">
        <v>56</v>
      </c>
      <c r="D3" s="241" t="s">
        <v>7</v>
      </c>
      <c r="E3" s="242" t="s">
        <v>1</v>
      </c>
      <c r="F3" s="242" t="s">
        <v>2</v>
      </c>
      <c r="G3" s="242" t="s">
        <v>16</v>
      </c>
      <c r="H3" s="242" t="s">
        <v>17</v>
      </c>
      <c r="I3" s="243" t="s">
        <v>18</v>
      </c>
      <c r="J3" s="244"/>
      <c r="K3" s="244"/>
      <c r="L3" s="245"/>
      <c r="V3" s="245"/>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2" t="str">
        <f>IF(ISBLANK('Data Summary'!A6),"",'Data Summary'!A6)</f>
        <v>PRK_2019_SUR</v>
      </c>
      <c r="B4" s="101"/>
      <c r="C4" s="133" t="s">
        <v>24</v>
      </c>
      <c r="D4" s="8" t="str">
        <f>IF(COUNTA(D13)=0,"",D13)</f>
        <v/>
      </c>
      <c r="E4" s="8" t="str">
        <f t="shared" ref="E4:I4" si="0">IF(COUNTA(E13)=0,"",E13)</f>
        <v/>
      </c>
      <c r="F4" s="8" t="str">
        <f t="shared" si="0"/>
        <v/>
      </c>
      <c r="G4" s="8" t="str">
        <f t="shared" si="0"/>
        <v/>
      </c>
      <c r="H4" s="8" t="str">
        <f t="shared" si="0"/>
        <v/>
      </c>
      <c r="I4" s="25" t="str">
        <f t="shared" si="0"/>
        <v/>
      </c>
      <c r="J4" s="19"/>
      <c r="K4" s="19"/>
      <c r="L4" s="109"/>
      <c r="V4" s="109"/>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3" t="str">
        <f ca="true">IF(ISBLANK('Data Summary'!A7),"",'Data Summary'!A7)</f>
        <v/>
      </c>
      <c r="B5" s="101"/>
      <c r="C5" s="133"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9"/>
      <c r="V5" s="109"/>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3" t="str">
        <f ca="true">IF(ISBLANK('Data Summary'!A8),"",'Data Summary'!A8)</f>
        <v/>
      </c>
      <c r="B6" s="101"/>
      <c r="C6" s="133"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9"/>
      <c r="V6" s="109"/>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3" t="str">
        <f ca="true">IF(ISBLANK('Data Summary'!A9),"",'Data Summary'!A9)</f>
        <v/>
      </c>
      <c r="B7" s="101"/>
      <c r="C7" s="134" t="s">
        <v>38</v>
      </c>
      <c r="D7" s="7"/>
      <c r="E7" s="7"/>
      <c r="F7" s="7"/>
      <c r="G7" s="7"/>
      <c r="H7" s="7"/>
      <c r="I7" s="25"/>
      <c r="J7" s="19"/>
      <c r="K7" s="19"/>
      <c r="L7" s="109"/>
      <c r="V7" s="109"/>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3" t="str">
        <f ca="true">IF(ISBLANK('Data Summary'!A10),"",'Data Summary'!A10)</f>
        <v/>
      </c>
      <c r="B8" s="101"/>
      <c r="C8" s="134" t="s">
        <v>106</v>
      </c>
      <c r="D8" s="8"/>
      <c r="E8" s="8"/>
      <c r="F8" s="8"/>
      <c r="G8" s="8"/>
      <c r="H8" s="8"/>
      <c r="I8" s="25"/>
      <c r="J8" s="19"/>
      <c r="K8" s="19"/>
      <c r="L8" s="109"/>
      <c r="V8" s="109"/>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3" t="str">
        <f ca="true">IF(ISBLANK('Data Summary'!A11),"",'Data Summary'!A11)</f>
        <v/>
      </c>
      <c r="B9" s="101" t="s">
        <v>206</v>
      </c>
      <c r="C9" s="133" t="s">
        <v>167</v>
      </c>
      <c r="D9" s="7">
        <v>58</v>
      </c>
      <c r="E9" s="135">
        <v>70</v>
      </c>
      <c r="F9" s="135">
        <v>55.8</v>
      </c>
      <c r="G9" s="135">
        <v>63</v>
      </c>
      <c r="H9" s="135">
        <v>50</v>
      </c>
      <c r="I9" s="21">
        <v>49</v>
      </c>
      <c r="J9" s="19"/>
      <c r="K9" s="19"/>
      <c r="L9" s="109"/>
      <c r="V9" s="109"/>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3" t="str">
        <f ca="true">IF(ISBLANK('Data Summary'!A12),"",'Data Summary'!A12)</f>
        <v/>
      </c>
      <c r="B10" s="101"/>
      <c r="C10" s="133" t="s">
        <v>107</v>
      </c>
      <c r="D10" s="136"/>
      <c r="E10" s="135"/>
      <c r="F10" s="135"/>
      <c r="G10" s="135"/>
      <c r="H10" s="135"/>
      <c r="I10" s="21"/>
      <c r="J10" s="19"/>
      <c r="K10" s="19"/>
      <c r="L10" s="109"/>
      <c r="V10" s="109"/>
      <c r="AF10" s="109"/>
      <c r="AP10" s="10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3" t="str">
        <f ca="true">IF(ISBLANK('Data Summary'!A13),"",'Data Summary'!A13)</f>
        <v/>
      </c>
      <c r="B11" s="101"/>
      <c r="C11" s="133" t="s">
        <v>108</v>
      </c>
      <c r="D11" s="136"/>
      <c r="E11" s="135"/>
      <c r="F11" s="135"/>
      <c r="G11" s="135"/>
      <c r="H11" s="135"/>
      <c r="I11" s="21"/>
      <c r="J11" s="19"/>
      <c r="K11" s="19"/>
      <c r="L11" s="109"/>
      <c r="V11" s="109"/>
      <c r="AF11" s="109"/>
      <c r="AP11" s="10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3" t="str">
        <f ca="true">IF(ISBLANK('Data Summary'!A14),"",'Data Summary'!A14)</f>
        <v/>
      </c>
      <c r="B12" s="247" t="s">
        <v>57</v>
      </c>
      <c r="C12" s="248" t="s">
        <v>27</v>
      </c>
      <c r="D12" s="249"/>
      <c r="E12" s="249"/>
      <c r="F12" s="249"/>
      <c r="G12" s="249"/>
      <c r="H12" s="249"/>
      <c r="I12" s="250"/>
      <c r="J12" s="244"/>
      <c r="K12" s="244"/>
      <c r="L12" s="251"/>
      <c r="V12" s="251"/>
      <c r="AF12" s="251"/>
      <c r="AP12" s="251"/>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3" t="str">
        <f ca="true">IF(ISBLANK('Data Summary'!A15),"",'Data Summary'!A15)</f>
        <v/>
      </c>
      <c r="B13" s="102" t="s">
        <v>55</v>
      </c>
      <c r="C13" s="5">
        <v>0</v>
      </c>
      <c r="D13" s="41"/>
      <c r="E13" s="41"/>
      <c r="F13" s="41"/>
      <c r="G13" s="41"/>
      <c r="H13" s="41"/>
      <c r="I13" s="59"/>
      <c r="J13" s="10"/>
      <c r="K13" s="10"/>
      <c r="L13" s="111"/>
      <c r="V13" s="111"/>
      <c r="AF13" s="111"/>
      <c r="AP13" s="111"/>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3" t="str">
        <f ca="true">IF(ISBLANK('Data Summary'!A16),"",'Data Summary'!A16)</f>
        <v/>
      </c>
      <c r="B14" s="103" t="s">
        <v>105</v>
      </c>
      <c r="C14" s="137">
        <v>0</v>
      </c>
      <c r="D14" s="41"/>
      <c r="E14" s="41"/>
      <c r="F14" s="41"/>
      <c r="G14" s="41"/>
      <c r="H14" s="41"/>
      <c r="I14" s="59"/>
      <c r="J14" s="10"/>
      <c r="K14" s="10"/>
      <c r="BA14" s="128"/>
      <c r="BB14" s="128"/>
      <c r="BC14" s="128"/>
      <c r="BD14" s="128"/>
      <c r="BE14" s="128"/>
      <c r="BF14" s="128"/>
      <c r="BG14" s="128"/>
    </row>
    <row xmlns:x14ac="http://schemas.microsoft.com/office/spreadsheetml/2009/9/ac" r="15" s="2" customFormat="true" x14ac:dyDescent="0.25">
      <c r="A15" s="373" t="str">
        <f ca="true">IF(ISBLANK('Data Summary'!A17),"",'Data Summary'!A17)</f>
        <v/>
      </c>
      <c r="B15" s="103"/>
      <c r="C15" s="6"/>
      <c r="D15" s="41"/>
      <c r="E15" s="135"/>
      <c r="F15" s="135"/>
      <c r="G15" s="135"/>
      <c r="H15" s="41"/>
      <c r="I15" s="59"/>
      <c r="J15" s="10"/>
      <c r="K15" s="10"/>
      <c r="L15" s="112"/>
      <c r="V15" s="112"/>
      <c r="AF15" s="112"/>
      <c r="AP15" s="112"/>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3" t="str">
        <f ca="true">IF(ISBLANK('Data Summary'!A18),"",'Data Summary'!A18)</f>
        <v/>
      </c>
      <c r="B16" s="103"/>
      <c r="C16" s="138"/>
      <c r="D16" s="41"/>
      <c r="E16" s="135"/>
      <c r="F16" s="135"/>
      <c r="G16" s="135"/>
      <c r="H16" s="41"/>
      <c r="I16" s="59"/>
      <c r="J16" s="10"/>
      <c r="K16" s="10"/>
      <c r="L16" s="112"/>
      <c r="V16" s="112"/>
      <c r="AF16" s="112"/>
      <c r="AP16" s="112"/>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3" t="str">
        <f ca="true">IF(ISBLANK('Data Summary'!A19),"",'Data Summary'!A19)</f>
        <v/>
      </c>
      <c r="B17" s="103"/>
      <c r="C17" s="138"/>
      <c r="D17" s="41"/>
      <c r="E17" s="135"/>
      <c r="F17" s="135"/>
      <c r="G17" s="135"/>
      <c r="H17" s="135"/>
      <c r="I17" s="21"/>
      <c r="J17" s="10"/>
      <c r="K17" s="10"/>
      <c r="L17" s="112"/>
      <c r="V17" s="112"/>
      <c r="AF17" s="112"/>
      <c r="AP17" s="112"/>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3" t="str">
        <f ca="true">IF(ISBLANK('Data Summary'!A20),"",'Data Summary'!A20)</f>
        <v/>
      </c>
      <c r="B18" s="103"/>
      <c r="C18" s="138"/>
      <c r="D18" s="41"/>
      <c r="E18" s="60"/>
      <c r="F18" s="60"/>
      <c r="G18" s="135"/>
      <c r="H18" s="135"/>
      <c r="I18" s="21"/>
      <c r="J18" s="10"/>
      <c r="K18" s="10"/>
      <c r="L18" s="112"/>
      <c r="V18" s="112"/>
      <c r="AF18" s="112"/>
      <c r="AP18" s="112"/>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3" t="str">
        <f ca="true">IF(ISBLANK('Data Summary'!A21),"",'Data Summary'!A21)</f>
        <v/>
      </c>
      <c r="B19" s="103"/>
      <c r="C19" s="6"/>
      <c r="D19" s="41"/>
      <c r="E19" s="60"/>
      <c r="F19" s="60"/>
      <c r="G19" s="60"/>
      <c r="H19" s="60"/>
      <c r="I19" s="61"/>
      <c r="J19" s="10"/>
      <c r="K19" s="10"/>
      <c r="L19" s="112"/>
      <c r="V19" s="112"/>
      <c r="AF19" s="112"/>
      <c r="AP19" s="112"/>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3" t="str">
        <f ca="true">IF(ISBLANK('Data Summary'!A22),"",'Data Summary'!A22)</f>
        <v/>
      </c>
      <c r="B20" s="103"/>
      <c r="C20" s="6"/>
      <c r="D20" s="60"/>
      <c r="E20" s="60"/>
      <c r="F20" s="60"/>
      <c r="G20" s="60"/>
      <c r="H20" s="60"/>
      <c r="I20" s="62"/>
      <c r="J20" s="10"/>
      <c r="K20" s="10"/>
      <c r="L20" s="112"/>
      <c r="V20" s="112"/>
      <c r="AF20" s="112"/>
      <c r="AP20" s="112"/>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3" t="str">
        <f ca="true">IF(ISBLANK('Data Summary'!A23),"",'Data Summary'!A23)</f>
        <v/>
      </c>
      <c r="B21" s="103"/>
      <c r="C21" s="138"/>
      <c r="D21" s="135"/>
      <c r="E21" s="135"/>
      <c r="F21" s="135"/>
      <c r="G21" s="135"/>
      <c r="H21" s="135"/>
      <c r="I21" s="62"/>
      <c r="J21" s="10"/>
      <c r="K21" s="10"/>
      <c r="L21" s="112"/>
      <c r="V21" s="112"/>
      <c r="AF21" s="112"/>
      <c r="AP21" s="112"/>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3" t="str">
        <f ca="true">IF(ISBLANK('Data Summary'!A24),"",'Data Summary'!A24)</f>
        <v/>
      </c>
      <c r="B22" s="103"/>
      <c r="C22" s="138"/>
      <c r="D22" s="135"/>
      <c r="E22" s="135"/>
      <c r="F22" s="135"/>
      <c r="G22" s="135"/>
      <c r="H22" s="135"/>
      <c r="I22" s="21"/>
      <c r="J22" s="10"/>
      <c r="K22" s="10"/>
      <c r="L22" s="112"/>
      <c r="V22" s="112"/>
      <c r="AF22" s="112"/>
      <c r="AP22" s="112"/>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3" t="str">
        <f ca="true">IF(ISBLANK('Data Summary'!A25),"",'Data Summary'!A25)</f>
        <v/>
      </c>
      <c r="B23" s="103"/>
      <c r="C23" s="138"/>
      <c r="D23" s="135"/>
      <c r="E23" s="135"/>
      <c r="F23" s="135"/>
      <c r="G23" s="135"/>
      <c r="H23" s="135"/>
      <c r="I23" s="21"/>
      <c r="J23" s="10"/>
      <c r="K23" s="10"/>
      <c r="L23" s="112"/>
      <c r="V23" s="112"/>
      <c r="AF23" s="112"/>
      <c r="AP23" s="112"/>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3" t="str">
        <f ca="true">IF(ISBLANK('Data Summary'!A26),"",'Data Summary'!A26)</f>
        <v/>
      </c>
      <c r="B24" s="103"/>
      <c r="C24" s="138"/>
      <c r="D24" s="135"/>
      <c r="E24" s="135"/>
      <c r="F24" s="135"/>
      <c r="G24" s="135"/>
      <c r="H24" s="135"/>
      <c r="I24" s="21"/>
      <c r="J24" s="10"/>
      <c r="K24" s="10"/>
      <c r="L24" s="112"/>
      <c r="V24" s="112"/>
      <c r="AF24" s="112"/>
      <c r="AP24" s="112"/>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3" t="str">
        <f ca="true">IF(ISBLANK('Data Summary'!A27),"",'Data Summary'!A27)</f>
        <v/>
      </c>
      <c r="B25" s="103"/>
      <c r="C25" s="138"/>
      <c r="D25" s="135"/>
      <c r="E25" s="135"/>
      <c r="F25" s="135"/>
      <c r="G25" s="135"/>
      <c r="H25" s="135"/>
      <c r="I25" s="21"/>
      <c r="J25" s="10"/>
      <c r="K25" s="10"/>
      <c r="L25" s="112"/>
      <c r="V25" s="112"/>
      <c r="AF25" s="112"/>
      <c r="AP25" s="112"/>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3" t="str">
        <f ca="true">IF(ISBLANK('Data Summary'!A28),"",'Data Summary'!A28)</f>
        <v/>
      </c>
      <c r="B26" s="104" t="s">
        <v>12</v>
      </c>
      <c r="C26" s="555" t="s">
        <v>209</v>
      </c>
      <c r="D26" s="556"/>
      <c r="E26" s="556"/>
      <c r="F26" s="556"/>
      <c r="G26" s="556"/>
      <c r="H26" s="556"/>
      <c r="I26" s="557"/>
      <c r="J26" s="10"/>
      <c r="K26" s="10"/>
      <c r="L26" s="112"/>
      <c r="V26" s="112"/>
      <c r="AF26" s="112"/>
      <c r="AP26" s="112"/>
      <c r="AZ26" s="112"/>
      <c r="BA26" s="558"/>
      <c r="BB26" s="558"/>
      <c r="BC26" s="558"/>
      <c r="BD26" s="558"/>
      <c r="BE26" s="558"/>
      <c r="BF26" s="558"/>
      <c r="BG26" s="558"/>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3" t="str">
        <f ca="true">IF(ISBLANK('Data Summary'!A29),"",'Data Summary'!A29)</f>
        <v/>
      </c>
      <c r="B27" s="104"/>
      <c r="C27" s="58" t="s">
        <v>120</v>
      </c>
      <c r="D27" s="47"/>
      <c r="E27" s="47"/>
      <c r="F27" s="47"/>
      <c r="G27" s="47"/>
      <c r="H27" s="47"/>
      <c r="I27" s="89"/>
      <c r="J27" s="10"/>
      <c r="K27" s="10"/>
      <c r="L27" s="112"/>
      <c r="V27" s="112"/>
      <c r="AF27" s="112"/>
      <c r="AP27" s="112"/>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3" t="str">
        <f ca="true">IF(ISBLANK('Data Summary'!A30),"",'Data Summary'!A30)</f>
        <v/>
      </c>
      <c r="B28" s="104"/>
      <c r="C28" s="58" t="s">
        <v>102</v>
      </c>
      <c r="D28" s="47"/>
      <c r="E28" s="47"/>
      <c r="F28" s="47"/>
      <c r="G28" s="47"/>
      <c r="H28" s="47"/>
      <c r="I28" s="89"/>
      <c r="J28" s="10"/>
      <c r="K28" s="10"/>
      <c r="L28" s="112"/>
      <c r="V28" s="112"/>
      <c r="AF28" s="112"/>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3" t="str">
        <f ca="true">IF(ISBLANK('Data Summary'!A31),"",'Data Summary'!A31)</f>
        <v/>
      </c>
      <c r="B29" s="104"/>
      <c r="C29" s="58" t="s">
        <v>158</v>
      </c>
      <c r="D29" s="47" t="s">
        <v>207</v>
      </c>
      <c r="E29" s="47" t="s">
        <v>207</v>
      </c>
      <c r="F29" s="47" t="s">
        <v>207</v>
      </c>
      <c r="G29" s="47" t="s">
        <v>207</v>
      </c>
      <c r="H29" s="47" t="s">
        <v>207</v>
      </c>
      <c r="I29" s="89" t="s">
        <v>207</v>
      </c>
      <c r="J29" s="10"/>
      <c r="K29" s="10"/>
      <c r="BB29" s="128"/>
      <c r="BC29" s="128"/>
      <c r="BD29" s="128"/>
      <c r="BE29" s="128"/>
      <c r="BF29" s="128"/>
      <c r="BG29" s="128"/>
    </row>
    <row xmlns:x14ac="http://schemas.microsoft.com/office/spreadsheetml/2009/9/ac" r="30" ht="15.75" customHeight="true" x14ac:dyDescent="0.25">
      <c r="A30" s="373" t="str">
        <f ca="true">IF(ISBLANK('Data Summary'!A32),"",'Data Summary'!A32)</f>
        <v/>
      </c>
      <c r="B30" s="105"/>
      <c r="C30" s="11" t="s">
        <v>23</v>
      </c>
      <c r="D30" s="63"/>
      <c r="E30" s="63"/>
      <c r="F30" s="63"/>
      <c r="G30" s="64"/>
      <c r="H30" s="65"/>
      <c r="I30" s="66"/>
      <c r="J30" s="10"/>
      <c r="K30" s="10"/>
      <c r="BB30" s="128"/>
      <c r="BC30" s="128"/>
      <c r="BD30" s="128"/>
      <c r="BE30" s="128"/>
      <c r="BF30" s="128"/>
      <c r="BG30" s="128"/>
    </row>
    <row xmlns:x14ac="http://schemas.microsoft.com/office/spreadsheetml/2009/9/ac" r="31" s="3" customFormat="true" ht="16.5" thickBot="true" x14ac:dyDescent="0.3">
      <c r="A31" s="373" t="str">
        <f ca="true">IF(ISBLANK('Data Summary'!A33),"",'Data Summary'!A33)</f>
        <v/>
      </c>
      <c r="B31" s="106"/>
      <c r="C31" s="67" t="s">
        <v>20</v>
      </c>
      <c r="D31" s="68">
        <v>611</v>
      </c>
      <c r="E31" s="68"/>
      <c r="F31" s="68"/>
      <c r="G31" s="68">
        <v>364</v>
      </c>
      <c r="H31" s="68"/>
      <c r="I31" s="69"/>
      <c r="J31" s="10"/>
      <c r="K31" s="10"/>
      <c r="L31" s="107"/>
      <c r="V31" s="107"/>
      <c r="AF31" s="107"/>
      <c r="AP31" s="107"/>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3"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3"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3"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3"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3"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3"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3"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3"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3"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3"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3"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3"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3"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3"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3"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3"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3"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3"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3"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3"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3"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3"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3"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3"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3"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3"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3"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3"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3"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3"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3"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3"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3"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3"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3"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3"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3"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3"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3"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3"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3"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3"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3"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3"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3"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3"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3"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3"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3"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3"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3"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3"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3"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3"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3"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3"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3"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3"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3"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3"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3"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3"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3"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3"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3"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3"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3"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3"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3"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3"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3"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3"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3"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3"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3"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3"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3"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3"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3"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3"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3"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3"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3"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3"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3"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3"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3"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3"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3"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3"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3"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3"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3"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3"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3"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3"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3"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3"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3"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3"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3"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3"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3"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3"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3"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3"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3"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3"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3"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3"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3"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3"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3"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3"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3"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3"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3"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3"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3"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3"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1"/>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1"/>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1"/>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1"/>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1"/>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1"/>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1"/>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1"/>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1"/>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1"/>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1"/>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1"/>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1"/>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1"/>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1"/>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3">
    <mergeCell ref="C26:I26"/>
    <mergeCell ref="BA26:BG26"/>
    <mergeCell ref="A2:A3"/>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543" t="s">
        <v>213</v>
      </c>
      <c r="D1" s="304" t="s">
        <v>203</v>
      </c>
      <c r="E1" s="304"/>
      <c r="F1" s="304"/>
      <c r="G1" s="304"/>
      <c r="H1" s="304"/>
      <c r="I1" s="322"/>
      <c r="J1" s="305"/>
      <c r="K1" s="306"/>
    </row>
    <row xmlns:x14ac="http://schemas.microsoft.com/office/spreadsheetml/2009/9/ac" r="2" s="307" customFormat="true" ht="30" customHeight="true" x14ac:dyDescent="0.25">
      <c r="A2" s="559" t="s">
        <v>231</v>
      </c>
      <c r="B2" s="310" t="s">
        <v>212</v>
      </c>
      <c r="C2" s="253" t="s">
        <v>205</v>
      </c>
      <c r="D2" s="253" t="s">
        <v>204</v>
      </c>
      <c r="E2" s="311"/>
      <c r="F2" s="311"/>
      <c r="G2" s="311"/>
      <c r="H2" s="311"/>
      <c r="I2" s="312"/>
      <c r="J2" s="308" t="s">
        <v>214</v>
      </c>
      <c r="K2" s="309"/>
    </row>
    <row xmlns:x14ac="http://schemas.microsoft.com/office/spreadsheetml/2009/9/ac" r="3" s="246" customFormat="true" ht="18" customHeight="true" x14ac:dyDescent="0.25">
      <c r="A3" s="559"/>
      <c r="B3" s="353" t="s">
        <v>166</v>
      </c>
      <c r="C3" s="255" t="s">
        <v>56</v>
      </c>
      <c r="D3" s="256" t="s">
        <v>7</v>
      </c>
      <c r="E3" s="257" t="s">
        <v>1</v>
      </c>
      <c r="F3" s="257" t="s">
        <v>2</v>
      </c>
      <c r="G3" s="257" t="s">
        <v>16</v>
      </c>
      <c r="H3" s="257" t="s">
        <v>17</v>
      </c>
      <c r="I3" s="258" t="s">
        <v>18</v>
      </c>
      <c r="J3" s="244"/>
      <c r="K3" s="259"/>
      <c r="L3" s="245"/>
      <c r="V3" s="245"/>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4" t="str">
        <f>IF(ISBLANK('Data Summary'!A6),"",'Data Summary'!A6)</f>
        <v>PRK_2019_SUR</v>
      </c>
      <c r="B4" s="101"/>
      <c r="C4" s="139" t="s">
        <v>3</v>
      </c>
      <c r="D4" s="8" t="str">
        <f t="shared" ref="D4:I4" si="0">IF(COUNTA(D14)=0,"",D14)</f>
        <v/>
      </c>
      <c r="E4" s="8" t="str">
        <f t="shared" si="0"/>
        <v/>
      </c>
      <c r="F4" s="8" t="str">
        <f t="shared" si="0"/>
        <v/>
      </c>
      <c r="G4" s="8" t="str">
        <f t="shared" si="0"/>
        <v/>
      </c>
      <c r="H4" s="8" t="str">
        <f t="shared" si="0"/>
        <v/>
      </c>
      <c r="I4" s="25" t="str">
        <f t="shared" si="0"/>
        <v/>
      </c>
      <c r="J4" s="19"/>
      <c r="K4" s="14"/>
      <c r="L4" s="109"/>
      <c r="V4" s="109"/>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5" t="str">
        <f ca="true">IF(ISBLANK('Data Summary'!A7),"",'Data Summary'!A7)</f>
        <v/>
      </c>
      <c r="B5" s="101"/>
      <c r="C5" s="139"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9"/>
      <c r="V5" s="109"/>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5" t="str">
        <f ca="true">IF(ISBLANK('Data Summary'!A8),"",'Data Summary'!A8)</f>
        <v/>
      </c>
      <c r="B6" s="101"/>
      <c r="C6" s="139"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9"/>
      <c r="V6" s="109"/>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5" t="str">
        <f ca="true">IF(ISBLANK('Data Summary'!A9),"",'Data Summary'!A9)</f>
        <v/>
      </c>
      <c r="B7" s="101"/>
      <c r="C7" s="140" t="s">
        <v>53</v>
      </c>
      <c r="D7" s="136"/>
      <c r="E7" s="136"/>
      <c r="F7" s="136"/>
      <c r="G7" s="136"/>
      <c r="H7" s="136"/>
      <c r="I7" s="70"/>
      <c r="J7" s="19"/>
      <c r="K7" s="14"/>
      <c r="L7" s="109"/>
      <c r="V7" s="109"/>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5" t="str">
        <f ca="true">IF(ISBLANK('Data Summary'!A10),"",'Data Summary'!A10)</f>
        <v/>
      </c>
      <c r="B8" s="101"/>
      <c r="C8" s="140" t="s">
        <v>58</v>
      </c>
      <c r="D8" s="136"/>
      <c r="E8" s="136"/>
      <c r="F8" s="136"/>
      <c r="G8" s="136"/>
      <c r="H8" s="136"/>
      <c r="I8" s="70"/>
      <c r="J8" s="19"/>
      <c r="K8" s="14"/>
      <c r="L8" s="109"/>
      <c r="V8" s="109"/>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5" t="str">
        <f ca="true">IF(ISBLANK('Data Summary'!A11),"",'Data Summary'!A11)</f>
        <v/>
      </c>
      <c r="B9" s="101"/>
      <c r="C9" s="140" t="s">
        <v>109</v>
      </c>
      <c r="D9" s="136"/>
      <c r="E9" s="136"/>
      <c r="F9" s="136"/>
      <c r="G9" s="136"/>
      <c r="H9" s="136"/>
      <c r="I9" s="70"/>
      <c r="J9" s="19"/>
      <c r="K9" s="14"/>
      <c r="L9" s="109"/>
      <c r="V9" s="109"/>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5" t="str">
        <f ca="true">IF(ISBLANK('Data Summary'!A12),"",'Data Summary'!A12)</f>
        <v/>
      </c>
      <c r="B10" s="101"/>
      <c r="C10" s="133" t="s">
        <v>21</v>
      </c>
      <c r="D10" s="136"/>
      <c r="E10" s="136"/>
      <c r="F10" s="136"/>
      <c r="G10" s="136"/>
      <c r="H10" s="136"/>
      <c r="I10" s="70"/>
      <c r="J10" s="19"/>
      <c r="K10" s="14"/>
      <c r="L10" s="109"/>
      <c r="V10" s="109"/>
      <c r="AF10" s="109"/>
      <c r="AP10" s="109"/>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5" t="str">
        <f ca="true">IF(ISBLANK('Data Summary'!A13),"",'Data Summary'!A13)</f>
        <v/>
      </c>
      <c r="B11" s="101"/>
      <c r="C11" s="133" t="s">
        <v>29</v>
      </c>
      <c r="D11" s="136"/>
      <c r="E11" s="135"/>
      <c r="F11" s="135"/>
      <c r="G11" s="135"/>
      <c r="H11" s="135"/>
      <c r="I11" s="21"/>
      <c r="J11" s="19"/>
      <c r="K11" s="14"/>
      <c r="L11" s="109"/>
      <c r="V11" s="109"/>
      <c r="AF11" s="109"/>
      <c r="AP11" s="109"/>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5" t="str">
        <f ca="true">IF(ISBLANK('Data Summary'!A14),"",'Data Summary'!A14)</f>
        <v/>
      </c>
      <c r="B12" s="101" t="s">
        <v>208</v>
      </c>
      <c r="C12" s="133" t="s">
        <v>168</v>
      </c>
      <c r="D12" s="136">
        <v>57</v>
      </c>
      <c r="E12" s="136">
        <v>51</v>
      </c>
      <c r="F12" s="136">
        <v>57.8</v>
      </c>
      <c r="G12" s="136">
        <v>58</v>
      </c>
      <c r="H12" s="136">
        <v>69</v>
      </c>
      <c r="I12" s="70">
        <v>52</v>
      </c>
      <c r="J12" s="19"/>
      <c r="K12" s="14"/>
      <c r="L12" s="110"/>
      <c r="V12" s="110"/>
      <c r="AF12" s="110"/>
      <c r="AP12" s="110"/>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5" t="str">
        <f ca="true">IF(ISBLANK('Data Summary'!A15),"",'Data Summary'!A15)</f>
        <v/>
      </c>
      <c r="B13" s="254" t="s">
        <v>57</v>
      </c>
      <c r="C13" s="260" t="s">
        <v>27</v>
      </c>
      <c r="D13" s="261"/>
      <c r="E13" s="261"/>
      <c r="F13" s="261"/>
      <c r="G13" s="262"/>
      <c r="H13" s="262"/>
      <c r="I13" s="263"/>
      <c r="J13" s="244"/>
      <c r="K13" s="259"/>
      <c r="L13" s="264"/>
      <c r="V13" s="264"/>
      <c r="AF13" s="264"/>
      <c r="AP13" s="264"/>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5" t="str">
        <f ca="true">IF(ISBLANK('Data Summary'!A16),"",'Data Summary'!A16)</f>
        <v/>
      </c>
      <c r="B14" s="102" t="s">
        <v>30</v>
      </c>
      <c r="C14" s="16">
        <v>0</v>
      </c>
      <c r="D14" s="41"/>
      <c r="E14" s="41"/>
      <c r="F14" s="41"/>
      <c r="G14" s="135"/>
      <c r="H14" s="135"/>
      <c r="I14" s="21"/>
      <c r="J14" s="10"/>
      <c r="K14" s="13"/>
      <c r="BA14" s="128"/>
      <c r="BB14" s="126"/>
      <c r="BC14" s="126"/>
      <c r="BD14" s="126"/>
      <c r="BE14" s="126"/>
      <c r="BF14" s="126"/>
      <c r="BG14" s="126"/>
    </row>
    <row xmlns:x14ac="http://schemas.microsoft.com/office/spreadsheetml/2009/9/ac" r="15" s="2" customFormat="true" x14ac:dyDescent="0.25">
      <c r="A15" s="375" t="str">
        <f ca="true">IF(ISBLANK('Data Summary'!A17),"",'Data Summary'!A17)</f>
        <v/>
      </c>
      <c r="B15" s="102" t="s">
        <v>105</v>
      </c>
      <c r="C15" s="71">
        <v>0</v>
      </c>
      <c r="D15" s="41"/>
      <c r="E15" s="41"/>
      <c r="F15" s="41"/>
      <c r="G15" s="135"/>
      <c r="H15" s="135"/>
      <c r="I15" s="21"/>
      <c r="J15" s="10"/>
      <c r="K15" s="13"/>
      <c r="L15" s="112"/>
      <c r="V15" s="112"/>
      <c r="AF15" s="112"/>
      <c r="AP15" s="112"/>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5" t="str">
        <f ca="true">IF(ISBLANK('Data Summary'!A18),"",'Data Summary'!A18)</f>
        <v/>
      </c>
      <c r="B16" s="103"/>
      <c r="C16" s="6"/>
      <c r="D16" s="41"/>
      <c r="E16" s="135"/>
      <c r="F16" s="135"/>
      <c r="G16" s="135"/>
      <c r="H16" s="41"/>
      <c r="I16" s="59"/>
      <c r="J16" s="10"/>
      <c r="K16" s="13"/>
      <c r="L16" s="112"/>
      <c r="V16" s="112"/>
      <c r="AF16" s="112"/>
      <c r="AP16" s="112"/>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5" t="str">
        <f ca="true">IF(ISBLANK('Data Summary'!A19),"",'Data Summary'!A19)</f>
        <v/>
      </c>
      <c r="B17" s="103"/>
      <c r="C17" s="137"/>
      <c r="D17" s="41"/>
      <c r="E17" s="135"/>
      <c r="F17" s="135"/>
      <c r="G17" s="135"/>
      <c r="H17" s="135"/>
      <c r="I17" s="21"/>
      <c r="J17" s="10"/>
      <c r="K17" s="13"/>
      <c r="L17" s="112"/>
      <c r="V17" s="112"/>
      <c r="AF17" s="112"/>
      <c r="AP17" s="112"/>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5" t="str">
        <f ca="true">IF(ISBLANK('Data Summary'!A20),"",'Data Summary'!A20)</f>
        <v/>
      </c>
      <c r="B18" s="103"/>
      <c r="C18" s="137"/>
      <c r="D18" s="135"/>
      <c r="E18" s="135"/>
      <c r="F18" s="135"/>
      <c r="G18" s="135"/>
      <c r="H18" s="135"/>
      <c r="I18" s="21"/>
      <c r="J18" s="10"/>
      <c r="K18" s="13"/>
      <c r="L18" s="112"/>
      <c r="V18" s="112"/>
      <c r="AF18" s="112"/>
      <c r="AP18" s="112"/>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5" t="str">
        <f ca="true">IF(ISBLANK('Data Summary'!A21),"",'Data Summary'!A21)</f>
        <v/>
      </c>
      <c r="B19" s="103"/>
      <c r="C19" s="137"/>
      <c r="D19" s="135"/>
      <c r="E19" s="135"/>
      <c r="F19" s="60"/>
      <c r="G19" s="135"/>
      <c r="H19" s="135"/>
      <c r="I19" s="21"/>
      <c r="J19" s="10"/>
      <c r="K19" s="13"/>
      <c r="L19" s="112"/>
      <c r="V19" s="112"/>
      <c r="AF19" s="112"/>
      <c r="AP19" s="112"/>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5" t="str">
        <f ca="true">IF(ISBLANK('Data Summary'!A22),"",'Data Summary'!A22)</f>
        <v/>
      </c>
      <c r="B20" s="103"/>
      <c r="C20" s="17"/>
      <c r="D20" s="135"/>
      <c r="E20" s="60"/>
      <c r="F20" s="60"/>
      <c r="G20" s="135"/>
      <c r="H20" s="135"/>
      <c r="I20" s="21"/>
      <c r="J20" s="10"/>
      <c r="K20" s="13"/>
      <c r="L20" s="112"/>
      <c r="V20" s="112"/>
      <c r="AF20" s="112"/>
      <c r="AP20" s="112"/>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5" t="str">
        <f ca="true">IF(ISBLANK('Data Summary'!A23),"",'Data Summary'!A23)</f>
        <v/>
      </c>
      <c r="B21" s="103"/>
      <c r="C21" s="17"/>
      <c r="D21" s="60"/>
      <c r="E21" s="60"/>
      <c r="F21" s="60"/>
      <c r="G21" s="60"/>
      <c r="H21" s="60"/>
      <c r="I21" s="61"/>
      <c r="J21" s="10"/>
      <c r="K21" s="13"/>
      <c r="L21" s="112"/>
      <c r="V21" s="112"/>
      <c r="AF21" s="112"/>
      <c r="AP21" s="112"/>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5" t="str">
        <f ca="true">IF(ISBLANK('Data Summary'!A24),"",'Data Summary'!A24)</f>
        <v/>
      </c>
      <c r="B22" s="103"/>
      <c r="C22" s="17"/>
      <c r="D22" s="60"/>
      <c r="E22" s="60"/>
      <c r="F22" s="60"/>
      <c r="G22" s="60"/>
      <c r="H22" s="60"/>
      <c r="I22" s="61"/>
      <c r="J22" s="10"/>
      <c r="K22" s="13"/>
      <c r="L22" s="112"/>
      <c r="V22" s="112"/>
      <c r="AF22" s="112"/>
      <c r="AP22" s="112"/>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5" t="str">
        <f ca="true">IF(ISBLANK('Data Summary'!A25),"",'Data Summary'!A25)</f>
        <v/>
      </c>
      <c r="B23" s="103"/>
      <c r="C23" s="17"/>
      <c r="D23" s="60"/>
      <c r="E23" s="60"/>
      <c r="F23" s="60"/>
      <c r="G23" s="60"/>
      <c r="H23" s="60"/>
      <c r="I23" s="61"/>
      <c r="J23" s="10"/>
      <c r="K23" s="13"/>
      <c r="L23" s="112"/>
      <c r="V23" s="112"/>
      <c r="AF23" s="112"/>
      <c r="AP23" s="112"/>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5" t="str">
        <f ca="true">IF(ISBLANK('Data Summary'!A26),"",'Data Summary'!A26)</f>
        <v/>
      </c>
      <c r="B24" s="103"/>
      <c r="C24" s="17"/>
      <c r="D24" s="60"/>
      <c r="E24" s="60"/>
      <c r="F24" s="60"/>
      <c r="G24" s="60"/>
      <c r="H24" s="60"/>
      <c r="I24" s="61"/>
      <c r="J24" s="10"/>
      <c r="K24" s="13"/>
      <c r="L24" s="112"/>
      <c r="V24" s="112"/>
      <c r="AF24" s="112"/>
      <c r="AP24" s="112"/>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5" t="str">
        <f ca="true">IF(ISBLANK('Data Summary'!A27),"",'Data Summary'!A27)</f>
        <v/>
      </c>
      <c r="B25" s="103"/>
      <c r="C25" s="17"/>
      <c r="D25" s="60"/>
      <c r="E25" s="60"/>
      <c r="F25" s="60"/>
      <c r="G25" s="60"/>
      <c r="H25" s="60"/>
      <c r="I25" s="61"/>
      <c r="J25" s="10"/>
      <c r="K25" s="13"/>
      <c r="L25" s="112"/>
      <c r="V25" s="112"/>
      <c r="AF25" s="112"/>
      <c r="AP25" s="112"/>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5" t="str">
        <f ca="true">IF(ISBLANK('Data Summary'!A28),"",'Data Summary'!A28)</f>
        <v/>
      </c>
      <c r="B26" s="103"/>
      <c r="C26" s="18"/>
      <c r="D26" s="6"/>
      <c r="E26" s="6"/>
      <c r="F26" s="6"/>
      <c r="G26" s="6"/>
      <c r="H26" s="6"/>
      <c r="I26" s="22"/>
      <c r="J26" s="10"/>
      <c r="K26" s="13"/>
      <c r="L26" s="112"/>
      <c r="V26" s="112"/>
      <c r="AF26" s="112"/>
      <c r="AP26" s="112"/>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5" t="str">
        <f ca="true">IF(ISBLANK('Data Summary'!A29),"",'Data Summary'!A29)</f>
        <v/>
      </c>
      <c r="B27" s="104" t="s">
        <v>12</v>
      </c>
      <c r="C27" s="555" t="s">
        <v>210</v>
      </c>
      <c r="D27" s="556"/>
      <c r="E27" s="556"/>
      <c r="F27" s="556"/>
      <c r="G27" s="556"/>
      <c r="H27" s="556"/>
      <c r="I27" s="557"/>
      <c r="J27" s="10"/>
      <c r="K27" s="13"/>
      <c r="L27" s="112"/>
      <c r="V27" s="112"/>
      <c r="AF27" s="112"/>
      <c r="AP27" s="112"/>
      <c r="AZ27" s="112"/>
      <c r="BA27" s="558"/>
      <c r="BB27" s="558"/>
      <c r="BC27" s="558"/>
      <c r="BD27" s="558"/>
      <c r="BE27" s="558"/>
      <c r="BF27" s="558"/>
      <c r="BG27" s="558"/>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5" t="str">
        <f ca="true">IF(ISBLANK('Data Summary'!A30),"",'Data Summary'!A30)</f>
        <v/>
      </c>
      <c r="B28" s="104"/>
      <c r="C28" s="58" t="s">
        <v>120</v>
      </c>
      <c r="D28" s="47"/>
      <c r="E28" s="47"/>
      <c r="F28" s="47"/>
      <c r="G28" s="47"/>
      <c r="H28" s="47"/>
      <c r="I28" s="89"/>
      <c r="J28" s="10"/>
      <c r="K28" s="13"/>
      <c r="L28" s="112"/>
      <c r="V28" s="112"/>
      <c r="AF28" s="112"/>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5" t="str">
        <f ca="true">IF(ISBLANK('Data Summary'!A31),"",'Data Summary'!A31)</f>
        <v/>
      </c>
      <c r="B29" s="104"/>
      <c r="C29" s="58" t="s">
        <v>102</v>
      </c>
      <c r="D29" s="47"/>
      <c r="E29" s="47"/>
      <c r="F29" s="47"/>
      <c r="G29" s="47"/>
      <c r="H29" s="47"/>
      <c r="I29" s="89"/>
      <c r="J29" s="10"/>
      <c r="K29" s="13"/>
      <c r="L29" s="112"/>
      <c r="V29" s="112"/>
      <c r="AF29" s="112"/>
      <c r="AP29" s="112"/>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5" t="str">
        <f ca="true">IF(ISBLANK('Data Summary'!A32),"",'Data Summary'!A32)</f>
        <v/>
      </c>
      <c r="B30" s="104"/>
      <c r="C30" s="58" t="s">
        <v>127</v>
      </c>
      <c r="D30" s="47"/>
      <c r="E30" s="47"/>
      <c r="F30" s="47"/>
      <c r="G30" s="47"/>
      <c r="H30" s="47"/>
      <c r="I30" s="89"/>
      <c r="J30" s="10"/>
      <c r="K30" s="13"/>
      <c r="L30" s="112"/>
      <c r="V30" s="112"/>
      <c r="AF30" s="112"/>
      <c r="AP30" s="112"/>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5" t="str">
        <f ca="true">IF(ISBLANK('Data Summary'!A33),"",'Data Summary'!A33)</f>
        <v/>
      </c>
      <c r="B31" s="104"/>
      <c r="C31" s="58" t="s">
        <v>128</v>
      </c>
      <c r="D31" s="47"/>
      <c r="E31" s="47"/>
      <c r="F31" s="47"/>
      <c r="G31" s="47"/>
      <c r="H31" s="47"/>
      <c r="I31" s="89"/>
      <c r="J31" s="10"/>
      <c r="K31" s="13"/>
      <c r="BB31" s="128"/>
      <c r="BC31" s="128"/>
      <c r="BD31" s="128"/>
      <c r="BE31" s="128"/>
      <c r="BF31" s="128"/>
      <c r="BG31" s="128"/>
    </row>
    <row xmlns:x14ac="http://schemas.microsoft.com/office/spreadsheetml/2009/9/ac" r="32" ht="16.5" customHeight="true" x14ac:dyDescent="0.25">
      <c r="A32" s="375" t="str">
        <f ca="true">IF(ISBLANK('Data Summary'!A34),"",'Data Summary'!A34)</f>
        <v/>
      </c>
      <c r="B32" s="104"/>
      <c r="C32" s="58" t="s">
        <v>103</v>
      </c>
      <c r="D32" s="47" t="s">
        <v>207</v>
      </c>
      <c r="E32" s="47" t="s">
        <v>207</v>
      </c>
      <c r="F32" s="47" t="s">
        <v>207</v>
      </c>
      <c r="G32" s="47" t="s">
        <v>207</v>
      </c>
      <c r="H32" s="47" t="s">
        <v>207</v>
      </c>
      <c r="I32" s="89" t="s">
        <v>207</v>
      </c>
      <c r="J32" s="10"/>
      <c r="K32" s="13"/>
      <c r="BB32" s="128"/>
      <c r="BC32" s="128"/>
      <c r="BD32" s="128"/>
      <c r="BE32" s="128"/>
      <c r="BF32" s="128"/>
      <c r="BG32" s="128"/>
    </row>
    <row xmlns:x14ac="http://schemas.microsoft.com/office/spreadsheetml/2009/9/ac" r="33" ht="16.5" customHeight="true" x14ac:dyDescent="0.25">
      <c r="A33" s="375" t="str">
        <f ca="true">IF(ISBLANK('Data Summary'!A35),"",'Data Summary'!A35)</f>
        <v/>
      </c>
      <c r="B33" s="105"/>
      <c r="C33" s="11" t="s">
        <v>23</v>
      </c>
      <c r="D33" s="63"/>
      <c r="E33" s="9"/>
      <c r="F33" s="9"/>
      <c r="G33" s="64"/>
      <c r="H33" s="65"/>
      <c r="I33" s="66"/>
      <c r="J33" s="10"/>
      <c r="K33" s="13"/>
      <c r="BB33" s="128"/>
      <c r="BC33" s="128"/>
      <c r="BD33" s="128"/>
      <c r="BE33" s="128"/>
      <c r="BF33" s="128"/>
      <c r="BG33" s="128"/>
    </row>
    <row xmlns:x14ac="http://schemas.microsoft.com/office/spreadsheetml/2009/9/ac" r="34" s="3" customFormat="true" ht="16.5" customHeight="true" thickBot="true" x14ac:dyDescent="0.3">
      <c r="A34" s="375" t="str">
        <f ca="true">IF(ISBLANK('Data Summary'!A36),"",'Data Summary'!A36)</f>
        <v/>
      </c>
      <c r="B34" s="106"/>
      <c r="C34" s="23" t="s">
        <v>20</v>
      </c>
      <c r="D34" s="68">
        <v>611</v>
      </c>
      <c r="E34" s="68"/>
      <c r="F34" s="68"/>
      <c r="G34" s="68">
        <v>364</v>
      </c>
      <c r="H34" s="68"/>
      <c r="I34" s="72"/>
      <c r="J34" s="20"/>
      <c r="K34" s="15"/>
      <c r="L34" s="107"/>
      <c r="V34" s="107"/>
      <c r="AF34" s="107"/>
      <c r="AP34" s="107"/>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5"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5"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5"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5"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5"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5"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5"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5"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5"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5"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5"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5"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5"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5"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5"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5"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5"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5"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5"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5"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5"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5"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5"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5"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5"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5"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5"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5"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5"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5"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5"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5"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5"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5"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5"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5"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5"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5"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5"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5"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5"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5"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5"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5"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5"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5"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5"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5"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5"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5"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5"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5"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5"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5"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5"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5"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5"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5"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5"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5"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5"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5"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5"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5"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5"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5"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5"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5"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5"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5"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5"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5"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5"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5"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5"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5"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5"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5"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5"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5"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5"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5"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5"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5"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5"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5"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5"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5"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5"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5"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5"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5"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5"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5"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5"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5"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5"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5"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5"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5"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5"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5"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5"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5"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5"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5"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5"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5"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5"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5"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5"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5"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5"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5"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5"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5"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5"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1"/>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1"/>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1"/>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1"/>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1"/>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1"/>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1"/>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1"/>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1"/>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1"/>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1"/>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1"/>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1"/>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1"/>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1"/>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1"/>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1"/>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1"/>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3">
    <mergeCell ref="C27:I27"/>
    <mergeCell ref="BA27:BG27"/>
    <mergeCell ref="A2:A3"/>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2024-04-24T06:18:36Z</dcterms:modified>
</cp:coreProperties>
</file>