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D711BF8-6B66-43AA-977C-2A14A88CFA4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<sst xmlns="http://schemas.openxmlformats.org/spreadsheetml/2006/main" xmlns:r="http://schemas.openxmlformats.org/officeDocument/2006/relationships" xmlns:xdr="http://schemas.openxmlformats.org/drawingml/2006/spreadsheetDrawing" count="2554" uniqueCount="269">
  <si>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</si>
  <si>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</si>
  <si>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</si>
  <si>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</si>
  <si>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</si>
  <si>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</si>
  <si>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</si>
  <si>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</si>
  <si>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</si>
  <si>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</si>
  <si>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</si>
  <si>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</si>
  <si>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</si>
  <si>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</si>
  <si>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</si>
  <si>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</si>
  <si>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</si>
  <si>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</si>
  <si>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</si>
  <si>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</si>
  <si>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</si>
  <si>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</si>
  <si>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</si>
  <si>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</si>
  <si>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</si>
  <si>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</si>
  <si>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</si>
  <si>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</si>
  <si>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</si>
  <si>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</si>
  <si>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</si>
  <si>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</si>
  <si>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</si>
  <si>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</si>
  <si>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</si>
  <si>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</si>
  <si>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</si>
  <si>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</si>
  <si>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</si>
  <si>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</si>
  <si>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</si>
  <si>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</si>
  <si>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</si>
  <si>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</si>
  <si>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</si>
  <si>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</si>
  <si>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</si>
  <si>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</si>
  <si>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</si>
  <si>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</si>
  <si>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</si>
  <si>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</si>
  <si>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</si>
  <si>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</si>
  <si>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</si>
  <si>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</si>
  <si>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</si>
  <si>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</si>
  <si>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</si>
  <si>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</si>
  <si>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</si>
  <si>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</si>
  <si>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</si>
  <si>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</si>
  <si>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</si>
  <si>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</si>
  <si>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</si>
  <si>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</si>
  <si>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</si>
  <si>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</si>
  <si>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</si>
  <si>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</si>
  <si>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</si>
  <si>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</si>
  <si>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</si>
  <si>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</si>
  <si>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</si>
  <si>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</si>
  <si>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</si>
  <si>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</si>
  <si>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</si>
  <si>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</si>
  <si>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</si>
  <si>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</si>
  <si>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</si>
  <si>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</si>
  <si>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</si>
  <si>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</si>
  <si>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</si>
  <si>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</si>
  <si>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</si>
  <si>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</si>
  <si>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</si>
  <si>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</si>
  <si>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</si>
  <si>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</si>
  <si>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</si>
  <si>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</si>
  <si>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</si>
  <si>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</si>
  <si>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</si>
  <si>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</si>
  <si>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</si>
  <si>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</si>
  <si>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</si>
  <si>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</si>
  <si>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</si>
  <si>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</si>
  <si>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</si>
  <si>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</si>
  <si>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</si>
  <si>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</si>
  <si>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</si>
  <si>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</si>
  <si>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</si>
  <si>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</si>
  <si>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</si>
  <si>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</si>
  <si>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</si>
  <si>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</si>
  <si>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</si>
  <si>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</si>
  <si>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</si>
  <si>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</si>
  <si>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</si>
  <si>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</si>
  <si>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</si>
  <si>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</si>
  <si>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</si>
  <si>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</si>
  <si>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</si>
  <si>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</si>
  <si>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</si>
  <si>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</si>
  <si>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</si>
  <si>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</si>
  <si>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</si>
  <si>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</si>
  <si>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</si>
  <si>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</si>
  <si>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</si>
  <si>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</si>
  <si>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</si>
  <si>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</si>
  <si>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</si>
  <si>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</si>
  <si>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</si>
  <si>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</si>
  <si>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</si>
  <si>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</si>
  <si>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</si>
  <si>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</si>
  <si>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</si>
  <si>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</si>
  <si>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</si>
  <si>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</si>
  <si>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</si>
  <si>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</si>
  <si>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</si>
  <si>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</si>
  <si>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</si>
  <si>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</si>
  <si>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</si>
  <si>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</si>
  <si>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</si>
  <si>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</si>
  <si>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</si>
  <si>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</si>
  <si>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</si>
  <si>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</si>
  <si>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</si>
  <si>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</si>
  <si>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</si>
  <si>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</si>
  <si>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</si>
  <si>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</si>
  <si>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</si>
  <si>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</si>
  <si>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Netherlands</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</si>
  <si>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</si>
  <si>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</si>
  <si>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</si>
  <si>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</si>
  <si>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from basic</t>
  </si>
  <si>
    <t>Improved (estimated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</si>
  <si>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</si>
  <si>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</si>
  <si>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</si>
  <si>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</si>
  <si>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</si>
  <si>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</si>
  <si>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</si>
  <si>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</si>
  <si>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</si>
  <si>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</si>
  <si>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</si>
  <si>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</si>
  <si>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</si>
  <si>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</si>
  <si>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</si>
  <si>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</si>
  <si>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</si>
  <si>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</si>
  <si>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</si>
  <si>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</si>
  <si>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</si>
  <si>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</si>
  <si>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</si>
  <si>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</si>
  <si>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</si>
  <si>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</si>
  <si>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</si>
  <si>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</si>
  <si>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</si>
  <si>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NLD_2013_UIS</t>
  </si>
  <si>
    <t>NLD_2014_UIS</t>
  </si>
  <si>
    <t>NLD_2015_UIS</t>
  </si>
  <si>
    <t>NLD_2016_UIS</t>
  </si>
  <si>
    <t>NLD_2017_UIS</t>
  </si>
  <si>
    <t>NLD_2018_UIS</t>
  </si>
  <si>
    <t>NLD_2019_UIS</t>
  </si>
  <si>
    <t>2013</t>
  </si>
  <si>
    <t>2014</t>
  </si>
  <si>
    <t>2015</t>
  </si>
  <si>
    <t>2016</t>
  </si>
  <si>
    <t>2017</t>
  </si>
  <si>
    <t>2018</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</si>
  <si>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</si>
  <si>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</si>
  <si>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</si>
  <si>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</si>
  <si>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</si>
  <si>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</si>
  <si>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</si>
  <si>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</si>
  <si>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</si>
  <si>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</si>
  <si>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</si>
  <si>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</si>
  <si>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</si>
  <si>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</si>
  <si>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</si>
  <si>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</si>
  <si>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</si>
  <si>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</si>
  <si>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</si>
  <si>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</si>
  <si>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</si>
  <si>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</si>
  <si>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</si>
  <si>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NLD_2020_UIS</t>
  </si>
  <si>
    <t>NLD_2021_UIS</t>
  </si>
  <si>
    <t>NLD_2022_UIS</t>
  </si>
  <si>
    <t>NLD_2022_PWH</t>
  </si>
  <si>
    <t xml:space="preserve"> Estimates for the proportion with improved facilities and any facility are based on the estimates for basic.</t>
  </si>
  <si>
    <t>Protocol on Water and Health</t>
  </si>
  <si>
    <t xml:space="preserve"> Estimates for the proportion of schools with any facility and facility with water are based on the estimates for basic.</t>
  </si>
  <si>
    <t>NLD_2019_PWH</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</si>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</sst>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1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1"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1"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BB3A-45A0-A74F-5D6F0E74BB62}"/>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3A-45A0-A74F-5D6F0E74BB62}"/>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3A-45A0-A74F-5D6F0E74BB62}"/>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3A-45A0-A74F-5D6F0E74BB62}"/>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3A-45A0-A74F-5D6F0E74BB62}"/>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3A-45A0-A74F-5D6F0E74BB62}"/>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B3A-45A0-A74F-5D6F0E74BB62}"/>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BB3A-45A0-A74F-5D6F0E74BB62}"/>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BB3A-45A0-A74F-5D6F0E74BB62}"/>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BB3A-45A0-A74F-5D6F0E74BB62}"/>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BF-48AB-9B5A-958FD0DE09A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BF-48AB-9B5A-958FD0DE09A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BF-48AB-9B5A-958FD0DE0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8BF-48AB-9B5A-958FD0DE09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8BF-48AB-9B5A-958FD0DE09A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8BF-48AB-9B5A-958FD0DE09A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2A-484D-90A7-0E976B97068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2A-484D-90A7-0E976B97068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2A-484D-90A7-0E976B970688}"/>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CB-4A50-AC01-1572CE768AB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FD-4F91-A739-2A131824E6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CB-4D4B-93A5-A13F3BDE7C9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CB-4D4B-93A5-A13F3BDE7C9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8BF-48AB-9B5A-958FD0DE09A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8BF-48AB-9B5A-958FD0DE0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8BF-48AB-9B5A-958FD0DE09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8BF-48AB-9B5A-958FD0DE09A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8BF-48AB-9B5A-958FD0DE09A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2A-484D-90A7-0E976B97068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82A-484D-90A7-0E976B97068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82A-484D-90A7-0E976B970688}"/>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CB-4A50-AC01-1572CE768AB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FD-4F91-A739-2A131824E6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BF-48AB-9B5A-958FD0DE09A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BF-48AB-9B5A-958FD0DE09A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BF-48AB-9B5A-958FD0DE0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BF-48AB-9B5A-958FD0DE09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BF-48AB-9B5A-958FD0DE09A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BF-48AB-9B5A-958FD0DE09A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2A-484D-90A7-0E976B97068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2A-484D-90A7-0E976B97068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2A-484D-90A7-0E976B970688}"/>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CB-4A50-AC01-1572CE768AB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FD-4F91-A739-2A131824E6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32928"/>
        <c:axId val="75134464"/>
      </c:scatterChart>
      <c:valAx>
        <c:axId val="75132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4464"/>
        <c:crosses val="autoZero"/>
        <c:crossBetween val="midCat"/>
        <c:majorUnit val="5"/>
      </c:valAx>
      <c:valAx>
        <c:axId val="75134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29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51-48E0-9AC6-5D42F77FE6B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51-48E0-9AC6-5D42F77FE6B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51-48E0-9AC6-5D42F77FE6B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351-48E0-9AC6-5D42F77FE6B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351-48E0-9AC6-5D42F77FE6B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351-48E0-9AC6-5D42F77FE6B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5C-46F7-B700-9569483A562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5C-46F7-B700-9569483A562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65C-46F7-B700-9569483A5624}"/>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E2-4EBA-A59C-7B1D9EF0259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71-4167-AEB6-2F529EAF53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351-48E0-9AC6-5D42F77FE6B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351-48E0-9AC6-5D42F77FE6B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351-48E0-9AC6-5D42F77FE6B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351-48E0-9AC6-5D42F77FE6B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351-48E0-9AC6-5D42F77FE6B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5C-46F7-B700-9569483A562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5C-46F7-B700-9569483A562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5C-46F7-B700-9569483A5624}"/>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E2-4EBA-A59C-7B1D9EF0259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71-4167-AEB6-2F529EAF53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51-48E0-9AC6-5D42F77FE6B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51-48E0-9AC6-5D42F77FE6B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51-48E0-9AC6-5D42F77FE6B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51-48E0-9AC6-5D42F77FE6B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51-48E0-9AC6-5D42F77FE6B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51-48E0-9AC6-5D42F77FE6B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5C-46F7-B700-9569483A562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5C-46F7-B700-9569483A562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5C-46F7-B700-9569483A5624}"/>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E2-4EBA-A59C-7B1D9EF0259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71-4167-AEB6-2F529EAF53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17920"/>
        <c:axId val="84419712"/>
      </c:scatterChart>
      <c:valAx>
        <c:axId val="844179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9712"/>
        <c:crosses val="autoZero"/>
        <c:crossBetween val="midCat"/>
        <c:majorUnit val="5"/>
      </c:valAx>
      <c:valAx>
        <c:axId val="84419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79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8A3-4B57-9248-B83785EE72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8A3-4B57-9248-B83785EE728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8A3-4B57-9248-B83785EE728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8A3-4B57-9248-B83785EE728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8A3-4B57-9248-B83785EE7282}"/>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8A3-4B57-9248-B83785EE728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01-4338-BFD7-71A7EB62416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01-4338-BFD7-71A7EB62416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B01-4338-BFD7-71A7EB62416B}"/>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4D-481D-848E-546C9C5219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EE-4304-9003-22B612C13B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8A3-4B57-9248-B83785EE72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8A3-4B57-9248-B83785EE728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8A3-4B57-9248-B83785EE728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8A3-4B57-9248-B83785EE7282}"/>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8A3-4B57-9248-B83785EE728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01-4338-BFD7-71A7EB62416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B01-4338-BFD7-71A7EB62416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B01-4338-BFD7-71A7EB62416B}"/>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4D-481D-848E-546C9C5219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EE-4304-9003-22B612C13B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A3-4B57-9248-B83785EE72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A3-4B57-9248-B83785EE728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A3-4B57-9248-B83785EE728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A3-4B57-9248-B83785EE728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A3-4B57-9248-B83785EE7282}"/>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A3-4B57-9248-B83785EE728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01-4338-BFD7-71A7EB62416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01-4338-BFD7-71A7EB62416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01-4338-BFD7-71A7EB62416B}"/>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4D-481D-848E-546C9C5219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EE-4304-9003-22B612C13B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05280"/>
        <c:axId val="84706816"/>
      </c:scatterChart>
      <c:valAx>
        <c:axId val="84705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816"/>
        <c:crosses val="autoZero"/>
        <c:crossBetween val="midCat"/>
        <c:majorUnit val="5"/>
      </c:valAx>
      <c:valAx>
        <c:axId val="847068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52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FB-4443-9D48-074CCCD363D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FB-4443-9D48-074CCCD363D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FB-4443-9D48-074CCCD363D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6FB-4443-9D48-074CCCD363D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6FB-4443-9D48-074CCCD363D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6FB-4443-9D48-074CCCD363D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E4-4F6F-9FE4-DA7FCBCD419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E4-4F6F-9FE4-DA7FCBCD419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E4-4F6F-9FE4-DA7FCBCD4192}"/>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BA-4DD7-8F54-76ECDC02CB3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1A-4DBB-BBCC-3FC91FA60D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6FB-4443-9D48-074CCCD363D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6FB-4443-9D48-074CCCD363D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6FB-4443-9D48-074CCCD363D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6FB-4443-9D48-074CCCD363D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6FB-4443-9D48-074CCCD363D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E4-4F6F-9FE4-DA7FCBCD419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E4-4F6F-9FE4-DA7FCBCD419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4E4-4F6F-9FE4-DA7FCBCD4192}"/>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BA-4DD7-8F54-76ECDC02CB3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1A-4DBB-BBCC-3FC91FA60D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FB-4443-9D48-074CCCD363D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FB-4443-9D48-074CCCD363D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FB-4443-9D48-074CCCD363D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FB-4443-9D48-074CCCD363D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FB-4443-9D48-074CCCD363D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FB-4443-9D48-074CCCD363D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E4-4F6F-9FE4-DA7FCBCD419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E4-4F6F-9FE4-DA7FCBCD419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E4-4F6F-9FE4-DA7FCBCD4192}"/>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BA-4DD7-8F54-76ECDC02CB3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1A-4DBB-BBCC-3FC91FA60D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27520"/>
        <c:axId val="84841600"/>
      </c:scatterChart>
      <c:valAx>
        <c:axId val="84827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1600"/>
        <c:crosses val="autoZero"/>
        <c:crossBetween val="midCat"/>
        <c:majorUnit val="5"/>
      </c:valAx>
      <c:valAx>
        <c:axId val="848416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75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1E-4EDC-83BC-18CDD7857B2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41E-4EDC-83BC-18CDD7857B2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41E-4EDC-83BC-18CDD7857B2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41E-4EDC-83BC-18CDD7857B2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41E-4EDC-83BC-18CDD7857B2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41E-4EDC-83BC-18CDD7857B2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BF-4DF6-99EE-FFCD9B3CDFA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BF-4DF6-99EE-FFCD9B3CDFA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BF-4DF6-99EE-FFCD9B3CDFA6}"/>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EB-456F-9661-8A31F574571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46-4F63-880C-BCDE81F70B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41E-4EDC-83BC-18CDD7857B2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41E-4EDC-83BC-18CDD7857B2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41E-4EDC-83BC-18CDD7857B2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41E-4EDC-83BC-18CDD7857B2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41E-4EDC-83BC-18CDD7857B2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6BF-4DF6-99EE-FFCD9B3CDFA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6BF-4DF6-99EE-FFCD9B3CDFA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6BF-4DF6-99EE-FFCD9B3CDFA6}"/>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EB-456F-9661-8A31F574571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46-4F63-880C-BCDE81F70B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1E-4EDC-83BC-18CDD7857B2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1E-4EDC-83BC-18CDD7857B2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1E-4EDC-83BC-18CDD7857B2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1E-4EDC-83BC-18CDD7857B2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1E-4EDC-83BC-18CDD7857B2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1E-4EDC-83BC-18CDD7857B2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BF-4DF6-99EE-FFCD9B3CDFA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BF-4DF6-99EE-FFCD9B3CDFA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BF-4DF6-99EE-FFCD9B3CDFA6}"/>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EB-456F-9661-8A31F574571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46-4F63-880C-BCDE81F70B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64384"/>
        <c:axId val="84866176"/>
      </c:scatterChart>
      <c:valAx>
        <c:axId val="84864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6176"/>
        <c:crosses val="autoZero"/>
        <c:crossBetween val="midCat"/>
        <c:majorUnit val="5"/>
      </c:valAx>
      <c:valAx>
        <c:axId val="848661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43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6B-4631-B9C5-2CB152E26F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6B-4631-B9C5-2CB152E26F7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6B-4631-B9C5-2CB152E26F7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6B-4631-B9C5-2CB152E26F7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6B-4631-B9C5-2CB152E26F7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BB-48BF-9716-2C3E78F4920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BB-48BF-9716-2C3E78F4920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BB-48BF-9716-2C3E78F4920D}"/>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41-4E57-A42D-AEEAAAEFED6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BB-452B-91AE-40A400D5F5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86B-4631-B9C5-2CB152E26F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86B-4631-B9C5-2CB152E26F7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86B-4631-B9C5-2CB152E26F7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86B-4631-B9C5-2CB152E26F7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86B-4631-B9C5-2CB152E26F7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2BB-48BF-9716-2C3E78F4920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2BB-48BF-9716-2C3E78F4920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2BB-48BF-9716-2C3E78F4920D}"/>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41-4E57-A42D-AEEAAAEFED6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BB-452B-91AE-40A400D5F5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6B-4631-B9C5-2CB152E26F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6B-4631-B9C5-2CB152E26F7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6B-4631-B9C5-2CB152E26F7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6B-4631-B9C5-2CB152E26F7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6B-4631-B9C5-2CB152E26F7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6B-4631-B9C5-2CB152E26F7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BB-48BF-9716-2C3E78F4920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BB-48BF-9716-2C3E78F4920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BB-48BF-9716-2C3E78F4920D}"/>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41-4E57-A42D-AEEAAAEFED6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BB-452B-91AE-40A400D5F5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65440"/>
        <c:axId val="85566976"/>
      </c:scatterChart>
      <c:valAx>
        <c:axId val="85565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6976"/>
        <c:crosses val="autoZero"/>
        <c:crossBetween val="midCat"/>
        <c:majorUnit val="5"/>
      </c:valAx>
      <c:valAx>
        <c:axId val="855669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54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56-4768-AA68-48B366144B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56-4768-AA68-48B366144B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56-4768-AA68-48B366144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56-4768-AA68-48B366144B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56-4768-AA68-48B366144BF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56-4768-AA68-48B366144BF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AF-4322-B966-81F688BF5C3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AF-4322-B966-81F688BF5C3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AF-4322-B966-81F688BF5C36}"/>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D3-4AAD-8703-FB76A7ACBF2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CB-44FC-BE7D-07A2D96906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856-4768-AA68-48B366144B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856-4768-AA68-48B366144B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856-4768-AA68-48B366144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856-4768-AA68-48B366144B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856-4768-AA68-48B366144BF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856-4768-AA68-48B366144BF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AF-4322-B966-81F688BF5C3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AF-4322-B966-81F688BF5C3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AF-4322-B966-81F688BF5C36}"/>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D3-4AAD-8703-FB76A7ACBF2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CB-44FC-BE7D-07A2D96906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56-4768-AA68-48B366144B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56-4768-AA68-48B366144B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856-4768-AA68-48B366144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856-4768-AA68-48B366144B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856-4768-AA68-48B366144BF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856-4768-AA68-48B366144BF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AF-4322-B966-81F688BF5C3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AF-4322-B966-81F688BF5C3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AF-4322-B966-81F688BF5C36}"/>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D3-4AAD-8703-FB76A7ACBF2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CB-44FC-BE7D-07A2D96906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82816"/>
        <c:axId val="85688704"/>
      </c:scatterChart>
      <c:valAx>
        <c:axId val="856828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8704"/>
        <c:crosses val="autoZero"/>
        <c:crossBetween val="midCat"/>
        <c:majorUnit val="5"/>
      </c:valAx>
      <c:valAx>
        <c:axId val="856887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281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5C3-483B-B30F-F0921E63F53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5C3-483B-B30F-F0921E63F53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5C3-483B-B30F-F0921E63F53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5C3-483B-B30F-F0921E63F53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5C3-483B-B30F-F0921E63F53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809-408A-9A07-8560E58E37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809-408A-9A07-8560E58E375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809-408A-9A07-8560E58E3754}"/>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BF-44AD-A923-AAB3C8E6D91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9C2-4ABC-8CD2-6BCC008582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5C3-483B-B30F-F0921E63F53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5C3-483B-B30F-F0921E63F53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5C3-483B-B30F-F0921E63F53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5C3-483B-B30F-F0921E63F53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5C3-483B-B30F-F0921E63F53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5C3-483B-B30F-F0921E63F53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09-408A-9A07-8560E58E37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09-408A-9A07-8560E58E375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809-408A-9A07-8560E58E3754}"/>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BF-44AD-A923-AAB3C8E6D91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C2-4ABC-8CD2-6BCC008582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C3-483B-B30F-F0921E63F53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C3-483B-B30F-F0921E63F53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C3-483B-B30F-F0921E63F53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C3-483B-B30F-F0921E63F53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C3-483B-B30F-F0921E63F53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09-408A-9A07-8560E58E37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09-408A-9A07-8560E58E375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09-408A-9A07-8560E58E3754}"/>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BF-44AD-A923-AAB3C8E6D91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C2-4ABC-8CD2-6BCC008582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901312"/>
        <c:axId val="85902848"/>
      </c:scatterChart>
      <c:valAx>
        <c:axId val="85901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2848"/>
        <c:crosses val="autoZero"/>
        <c:crossBetween val="midCat"/>
        <c:majorUnit val="5"/>
      </c:valAx>
      <c:valAx>
        <c:axId val="85902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1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AB3-4F89-A456-A1F4C54875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AB3-4F89-A456-A1F4C54875C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AB3-4F89-A456-A1F4C54875C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AB3-4F89-A456-A1F4C54875C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AB3-4F89-A456-A1F4C54875C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CC-45E0-A607-DA1572910E7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CC-45E0-A607-DA1572910E7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CC-45E0-A607-DA1572910E7C}"/>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05-4C42-A52C-CFDF4A184B1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81-4C9E-ACFB-AD6127BA26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AB3-4F89-A456-A1F4C54875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AB3-4F89-A456-A1F4C54875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AB3-4F89-A456-A1F4C54875C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AB3-4F89-A456-A1F4C54875C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AB3-4F89-A456-A1F4C54875C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AB3-4F89-A456-A1F4C54875C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CC-45E0-A607-DA1572910E7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CC-45E0-A607-DA1572910E7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CC-45E0-A607-DA1572910E7C}"/>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05-4C42-A52C-CFDF4A184B1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81-4C9E-ACFB-AD6127BA26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B3-4F89-A456-A1F4C54875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B3-4F89-A456-A1F4C54875C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B3-4F89-A456-A1F4C54875C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B3-4F89-A456-A1F4C54875C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AB3-4F89-A456-A1F4C54875C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CC-45E0-A607-DA1572910E7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CC-45E0-A607-DA1572910E7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CC-45E0-A607-DA1572910E7C}"/>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05-4C42-A52C-CFDF4A184B1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81-4C9E-ACFB-AD6127BA26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91904"/>
        <c:axId val="86493440"/>
      </c:scatterChart>
      <c:valAx>
        <c:axId val="86491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3440"/>
        <c:crosses val="autoZero"/>
        <c:crossBetween val="midCat"/>
        <c:majorUnit val="5"/>
      </c:valAx>
      <c:valAx>
        <c:axId val="86493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19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87A-47E4-A232-FF9A797B11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87A-47E4-A232-FF9A797B11C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87A-47E4-A232-FF9A797B11C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87A-47E4-A232-FF9A797B11C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87A-47E4-A232-FF9A797B11C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7A-4BF8-BB16-C3ADB3526F6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7A-4BF8-BB16-C3ADB3526F6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7A-4BF8-BB16-C3ADB3526F66}"/>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B5-442B-ABE4-E405379FF8A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86-4653-A00B-FB5E4EC54E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7A-47E4-A232-FF9A797B11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7A-47E4-A232-FF9A797B11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87A-47E4-A232-FF9A797B11C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87A-47E4-A232-FF9A797B11C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87A-47E4-A232-FF9A797B11C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87A-47E4-A232-FF9A797B11C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7A-4BF8-BB16-C3ADB3526F6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7A-4BF8-BB16-C3ADB3526F6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7A-4BF8-BB16-C3ADB3526F66}"/>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B5-442B-ABE4-E405379FF8A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86-4653-A00B-FB5E4EC54E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7A-47E4-A232-FF9A797B11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7A-47E4-A232-FF9A797B11C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7A-47E4-A232-FF9A797B11C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7A-47E4-A232-FF9A797B11C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7A-47E4-A232-FF9A797B11C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7A-4BF8-BB16-C3ADB3526F6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7A-4BF8-BB16-C3ADB3526F6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7A-4BF8-BB16-C3ADB3526F66}"/>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B5-442B-ABE4-E405379FF8A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86-4653-A00B-FB5E4EC54E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45152"/>
        <c:axId val="86546688"/>
      </c:scatterChart>
      <c:valAx>
        <c:axId val="86545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6688"/>
        <c:crosses val="autoZero"/>
        <c:crossBetween val="midCat"/>
        <c:majorUnit val="5"/>
      </c:valAx>
      <c:valAx>
        <c:axId val="86546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5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F723-4918-878A-3BAC388EBF0C}"/>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F723-4918-878A-3BAC388EBF0C}"/>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F723-4918-878A-3BAC388EBF0C}"/>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F723-4918-878A-3BAC388EBF0C}"/>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F723-4918-878A-3BAC388EBF0C}"/>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686-4EBA-85AD-4756310918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686-4EBA-85AD-47563109189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686-4EBA-85AD-47563109189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686-4EBA-85AD-47563109189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686-4EBA-85AD-47563109189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47-47FD-8769-3E3C814AAA7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47-47FD-8769-3E3C814AAA7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047-47FD-8769-3E3C814AAA78}"/>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08-4015-8F90-85149539622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AF-4D2B-AF50-B435A44B25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86-4EBA-85AD-4756310918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86-4EBA-85AD-47563109189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86-4EBA-85AD-47563109189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686-4EBA-85AD-47563109189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686-4EBA-85AD-47563109189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686-4EBA-85AD-47563109189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47-47FD-8769-3E3C814AAA7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47-47FD-8769-3E3C814AAA7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47-47FD-8769-3E3C814AAA78}"/>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08-4015-8F90-85149539622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AF-4D2B-AF50-B435A44B25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86-4EBA-85AD-4756310918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86-4EBA-85AD-47563109189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86-4EBA-85AD-47563109189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86-4EBA-85AD-47563109189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86-4EBA-85AD-47563109189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47-47FD-8769-3E3C814AAA7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47-47FD-8769-3E3C814AAA7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47-47FD-8769-3E3C814AAA78}"/>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08-4015-8F90-85149539622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AF-4D2B-AF50-B435A44B25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56160"/>
        <c:axId val="89357696"/>
      </c:scatterChart>
      <c:valAx>
        <c:axId val="89356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7696"/>
        <c:crosses val="autoZero"/>
        <c:crossBetween val="midCat"/>
        <c:majorUnit val="5"/>
      </c:valAx>
      <c:valAx>
        <c:axId val="89357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6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E38-437B-B27A-27C51BDF3E7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E38-437B-B27A-27C51BDF3E7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E38-437B-B27A-27C51BDF3E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E38-437B-B27A-27C51BDF3E7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E38-437B-B27A-27C51BDF3E7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5B1-4F66-B6F0-F9E341B676C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5B1-4F66-B6F0-F9E341B676C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5B1-4F66-B6F0-F9E341B676CF}"/>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60-46CE-BD8D-189F97956AD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9D-456A-8BE6-B649EC13F0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E38-437B-B27A-27C51BDF3E7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38-437B-B27A-27C51BDF3E7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E38-437B-B27A-27C51BDF3E7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E38-437B-B27A-27C51BDF3E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E38-437B-B27A-27C51BDF3E7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E38-437B-B27A-27C51BDF3E7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B1-4F66-B6F0-F9E341B676C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B1-4F66-B6F0-F9E341B676C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5B1-4F66-B6F0-F9E341B676CF}"/>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60-46CE-BD8D-189F97956AD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9D-456A-8BE6-B649EC13F0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38-437B-B27A-27C51BDF3E7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38-437B-B27A-27C51BDF3E7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38-437B-B27A-27C51BDF3E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38-437B-B27A-27C51BDF3E7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38-437B-B27A-27C51BDF3E7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B1-4F66-B6F0-F9E341B676C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B1-4F66-B6F0-F9E341B676C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B1-4F66-B6F0-F9E341B676CF}"/>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60-46CE-BD8D-189F97956AD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9D-456A-8BE6-B649EC13F0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100</c:v>
                </c:pt>
                <c:pt idx="7">
                  <c:v>#N/A</c:v>
                </c:pt>
                <c:pt idx="8">
                  <c:v>100</c:v>
                </c:pt>
                <c:pt idx="9">
                  <c:v>100</c:v>
                </c:pt>
                <c:pt idx="10">
                  <c:v>100</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71328"/>
        <c:axId val="90009984"/>
      </c:scatterChart>
      <c:valAx>
        <c:axId val="89971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09984"/>
        <c:crosses val="autoZero"/>
        <c:crossBetween val="midCat"/>
        <c:majorUnit val="5"/>
      </c:valAx>
      <c:valAx>
        <c:axId val="90009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13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CD54-4144-8786-529CEE58EBF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CD54-4144-8786-529CEE58EBF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CD54-4144-8786-529CEE58EBF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CD54-4144-8786-529CEE58EBF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D1-43A4-AF00-78496177EEE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D1-43A4-AF00-78496177EEE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D1-43A4-AF00-78496177EEE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D1-43A4-AF00-78496177EEE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D1-43A4-AF00-78496177EEE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D1-43A4-AF00-78496177EEE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766-44B6-844A-2245FE7D74B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66-44B6-844A-2245FE7D74B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66-44B6-844A-2245FE7D74B2}"/>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5F-4EAD-99A6-57F85D27C00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5C-4CD6-95A3-105DC50754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D1-43A4-AF00-78496177EEE8}"/>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66-44B6-844A-2245FE7D74B2}"/>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66-44B6-844A-2245FE7D74B2}"/>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66-44B6-844A-2245FE7D74B2}"/>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465F-4EAD-99A6-57F85D27C000}"/>
                </c:ext>
              </c:extLst>
            </c:dLbl>
            <c:dLbl>
              <c:idx val="12"/>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945C-4CD6-95A3-105DC50754CE}"/>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D1-43A4-AF00-78496177EEE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D1-43A4-AF00-78496177EEE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1D1-43A4-AF00-78496177EEE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1D1-43A4-AF00-78496177EEE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1D1-43A4-AF00-78496177EEE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1D1-43A4-AF00-78496177EEE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66-44B6-844A-2245FE7D74B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66-44B6-844A-2245FE7D74B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66-44B6-844A-2245FE7D74B2}"/>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5F-4EAD-99A6-57F85D27C00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5C-4CD6-95A3-105DC50754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DA-4FA0-9D49-AF6C0DE8F4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BDA-4FA0-9D49-AF6C0DE8F4E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BDA-4FA0-9D49-AF6C0DE8F4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BDA-4FA0-9D49-AF6C0DE8F4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BDA-4FA0-9D49-AF6C0DE8F4E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BDA-4FA0-9D49-AF6C0DE8F4E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26-4A54-AEA5-58C1575B062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26-4A54-AEA5-58C1575B062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26-4A54-AEA5-58C1575B062C}"/>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D7-4FA9-ABE6-8550A333A5A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F4-4FBE-B8A7-7190155C12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BDA-4FA0-9D49-AF6C0DE8F4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BDA-4FA0-9D49-AF6C0DE8F4E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BDA-4FA0-9D49-AF6C0DE8F4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BDA-4FA0-9D49-AF6C0DE8F4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BDA-4FA0-9D49-AF6C0DE8F4E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BDA-4FA0-9D49-AF6C0DE8F4E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26-4A54-AEA5-58C1575B062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26-4A54-AEA5-58C1575B062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26-4A54-AEA5-58C1575B062C}"/>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D7-4FA9-ABE6-8550A333A5A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F4-4FBE-B8A7-7190155C12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BDA-4FA0-9D49-AF6C0DE8F4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DA-4FA0-9D49-AF6C0DE8F4E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DA-4FA0-9D49-AF6C0DE8F4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DA-4FA0-9D49-AF6C0DE8F4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DA-4FA0-9D49-AF6C0DE8F4E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DA-4FA0-9D49-AF6C0DE8F4E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B26-4A54-AEA5-58C1575B062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26-4A54-AEA5-58C1575B062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26-4A54-AEA5-58C1575B062C}"/>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D7-4FA9-ABE6-8550A333A5A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F4-4FBE-B8A7-7190155C12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21991936"/>
        <c:axId val="121993472"/>
      </c:scatterChart>
      <c:valAx>
        <c:axId val="12199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3472"/>
        <c:crosses val="autoZero"/>
        <c:crossBetween val="midCat"/>
        <c:majorUnit val="5"/>
      </c:valAx>
      <c:valAx>
        <c:axId val="12199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C1-4281-B369-4EF8E35994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C1-4281-B369-4EF8E35994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C1-4281-B369-4EF8E35994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C1-4281-B369-4EF8E35994F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C1-4281-B369-4EF8E35994F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FC1-4281-B369-4EF8E35994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CA-44D6-A175-ED9F6C02EBE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CA-44D6-A175-ED9F6C02EBE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CA-44D6-A175-ED9F6C02EBE5}"/>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DB-4E84-87DE-4AC0D0828C6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94-4CA2-88C7-476EC2B68E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FC1-4281-B369-4EF8E35994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FC1-4281-B369-4EF8E35994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FC1-4281-B369-4EF8E35994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FC1-4281-B369-4EF8E35994F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FC1-4281-B369-4EF8E35994F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FC1-4281-B369-4EF8E35994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CA-44D6-A175-ED9F6C02EBE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CA-44D6-A175-ED9F6C02EBE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CA-44D6-A175-ED9F6C02EBE5}"/>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DB-4E84-87DE-4AC0D0828C6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94-4CA2-88C7-476EC2B68E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C1-4281-B369-4EF8E35994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C1-4281-B369-4EF8E35994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C1-4281-B369-4EF8E35994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C1-4281-B369-4EF8E35994F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C1-4281-B369-4EF8E35994F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C1-4281-B369-4EF8E35994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ECA-44D6-A175-ED9F6C02EBE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CA-44D6-A175-ED9F6C02EBE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CA-44D6-A175-ED9F6C02EBE5}"/>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DDB-4E84-87DE-4AC0D0828C6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94-4CA2-88C7-476EC2B68E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6B-4B39-9DF5-38FF979673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6B-4B39-9DF5-38FF979673E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6B-4B39-9DF5-38FF979673E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6B-4B39-9DF5-38FF979673E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6B-4B39-9DF5-38FF979673E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6B-4B39-9DF5-38FF979673E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58-4381-A7C6-BC278D5887D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58-4381-A7C6-BC278D5887D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58-4381-A7C6-BC278D5887DB}"/>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BD-4177-9994-30D22BED5CC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EA-4070-BA9B-020460CB1E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6B-4B39-9DF5-38FF979673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6B-4B39-9DF5-38FF979673E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96B-4B39-9DF5-38FF979673E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96B-4B39-9DF5-38FF979673E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96B-4B39-9DF5-38FF979673E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96B-4B39-9DF5-38FF979673E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58-4381-A7C6-BC278D5887D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58-4381-A7C6-BC278D5887D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58-4381-A7C6-BC278D5887DB}"/>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BD-4177-9994-30D22BED5CC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EA-4070-BA9B-020460CB1E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100</c:v>
                </c:pt>
                <c:pt idx="8">
                  <c:v>100</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7D-48B4-A207-4086943D3E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37D-48B4-A207-4086943D3E3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37D-48B4-A207-4086943D3E3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37D-48B4-A207-4086943D3E3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37D-48B4-A207-4086943D3E3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37D-48B4-A207-4086943D3E3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13-40AA-A72B-20CF202DDA8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13-40AA-A72B-20CF202DDA8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13-40AA-A72B-20CF202DDA8A}"/>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BB-4C7B-9EB9-0C3AF473641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96-406D-A379-31CCD5EDFD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37D-48B4-A207-4086943D3E3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37D-48B4-A207-4086943D3E3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37D-48B4-A207-4086943D3E3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37D-48B4-A207-4086943D3E3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13-40AA-A72B-20CF202DDA8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713-40AA-A72B-20CF202DDA8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713-40AA-A72B-20CF202DDA8A}"/>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BB-4C7B-9EB9-0C3AF473641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196-406D-A379-31CCD5EDFD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7D-48B4-A207-4086943D3E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7D-48B4-A207-4086943D3E3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7D-48B4-A207-4086943D3E3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7D-48B4-A207-4086943D3E3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7D-48B4-A207-4086943D3E3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7D-48B4-A207-4086943D3E3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13-40AA-A72B-20CF202DDA8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13-40AA-A72B-20CF202DDA8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13-40AA-A72B-20CF202DDA8A}"/>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BB-4C7B-9EB9-0C3AF473641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96-406D-A379-31CCD5EDFD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0AD-4F11-BA1B-8FD916437EF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0AD-4F11-BA1B-8FD916437EF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0AD-4F11-BA1B-8FD916437EF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0AD-4F11-BA1B-8FD916437E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0AD-4F11-BA1B-8FD916437EFA}"/>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0AD-4F11-BA1B-8FD916437EF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5D-4925-94DE-1236DFFBC5A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5D-4925-94DE-1236DFFBC5A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5D-4925-94DE-1236DFFBC5A1}"/>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8F-4C95-9827-562A2F77EC3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BB-46C2-867A-5C6745FBEE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0AD-4F11-BA1B-8FD916437EF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0AD-4F11-BA1B-8FD916437E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0AD-4F11-BA1B-8FD916437EFA}"/>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0AD-4F11-BA1B-8FD916437EF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5D-4925-94DE-1236DFFBC5A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75D-4925-94DE-1236DFFBC5A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75D-4925-94DE-1236DFFBC5A1}"/>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8F-4C95-9827-562A2F77EC3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9BB-46C2-867A-5C6745FBEE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AD-4F11-BA1B-8FD916437EF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AD-4F11-BA1B-8FD916437EF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AD-4F11-BA1B-8FD916437EF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AD-4F11-BA1B-8FD916437E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AD-4F11-BA1B-8FD916437EFA}"/>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AD-4F11-BA1B-8FD916437EF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5D-4925-94DE-1236DFFBC5A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5D-4925-94DE-1236DFFBC5A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5D-4925-94DE-1236DFFBC5A1}"/>
                </c:ext>
              </c:extLst>
            </c:dLbl>
            <c:dLbl>
              <c:idx val="1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8F-4C95-9827-562A2F77EC3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BB-46C2-867A-5C6745FBEE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2022</c:v>
                </c:pt>
                <c:pt idx="11">
                  <c:v>2022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CD95659A-B9DD-4909-866A-A41DCA0BDF18}"/>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D01C0B7-7C41-49D7-B07A-00681AE16B95}"/>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5EF1C806-D11B-478D-AF4E-595A0EDDF967}"/>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E380C2FD-9864-42F5-9B33-C9FF4E6C3789}"/>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D2BF7B64-BF5D-4E85-BD11-F34235518C02}"/>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08CBB5E2-B1BB-4E43-AE03-7FF5E06CC9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CBE74E61-81D8-4C70-9D3B-02B7B063D9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04B2ED74-1D1A-4485-AE7E-5BF6D131F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6BB868C5-9920-4F26-8601-E737C6D5E33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A72335AB-BFD3-4A9C-A966-EE86CE9C779F}"/>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EFDF0845-411F-4B29-AB85-61E08DD496B0}"/>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AE898626-533C-4862-A06C-48B0377AB7F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170D0CBA-F7F8-4226-8927-DB7D8A1EA3F3}"/>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BCCAFD5-96C6-4E3A-A269-2F769C1D50A6}"/>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41D2275F-7BC7-4CC8-9C27-1261080060B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31D0-164A-44D1-BA5B-071089E804A3}">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Netherlands</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258</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246</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7" t="s">
        <v>31</v>
      </c>
      <c r="C1" s="535" t="s">
        <v>221</v>
      </c>
      <c r="D1" s="304" t="s">
        <v>178</v>
      </c>
      <c r="E1" s="304"/>
      <c r="F1" s="304"/>
      <c r="G1" s="304"/>
      <c r="H1" s="304"/>
      <c r="I1" s="315"/>
      <c r="J1" s="296"/>
      <c r="K1" s="296"/>
      <c r="L1" s="317" t="s">
        <v>31</v>
      </c>
      <c r="M1" s="535" t="s">
        <v>222</v>
      </c>
      <c r="N1" s="304" t="s">
        <v>178</v>
      </c>
      <c r="O1" s="304"/>
      <c r="P1" s="304"/>
      <c r="Q1" s="304"/>
      <c r="R1" s="304"/>
      <c r="S1" s="315"/>
      <c r="T1" s="296"/>
      <c r="U1" s="296"/>
      <c r="V1" s="317" t="s">
        <v>31</v>
      </c>
      <c r="W1" s="535" t="s">
        <v>223</v>
      </c>
      <c r="X1" s="304" t="s">
        <v>178</v>
      </c>
      <c r="Y1" s="304"/>
      <c r="Z1" s="304"/>
      <c r="AA1" s="304"/>
      <c r="AB1" s="304"/>
      <c r="AC1" s="315"/>
      <c r="AD1" s="296"/>
      <c r="AE1" s="296"/>
      <c r="AF1" s="317" t="s">
        <v>31</v>
      </c>
      <c r="AG1" s="535" t="s">
        <v>224</v>
      </c>
      <c r="AH1" s="304" t="s">
        <v>178</v>
      </c>
      <c r="AI1" s="304"/>
      <c r="AJ1" s="304"/>
      <c r="AK1" s="304"/>
      <c r="AL1" s="304"/>
      <c r="AM1" s="315"/>
      <c r="AN1" s="296"/>
      <c r="AO1" s="296"/>
      <c r="AP1" s="317" t="s">
        <v>31</v>
      </c>
      <c r="AQ1" s="535" t="s">
        <v>225</v>
      </c>
      <c r="AR1" s="304" t="s">
        <v>178</v>
      </c>
      <c r="AS1" s="304"/>
      <c r="AT1" s="304"/>
      <c r="AU1" s="304"/>
      <c r="AV1" s="304"/>
      <c r="AW1" s="315"/>
      <c r="AX1" s="296"/>
      <c r="AY1" s="296"/>
      <c r="AZ1" s="317" t="s">
        <v>31</v>
      </c>
      <c r="BA1" s="535" t="s">
        <v>226</v>
      </c>
      <c r="BB1" s="304" t="s">
        <v>178</v>
      </c>
      <c r="BC1" s="304"/>
      <c r="BD1" s="304"/>
      <c r="BE1" s="304"/>
      <c r="BF1" s="304"/>
      <c r="BG1" s="315"/>
      <c r="BH1" s="296"/>
      <c r="BI1" s="296"/>
      <c r="BJ1" s="317" t="s">
        <v>31</v>
      </c>
      <c r="BK1" s="535" t="s">
        <v>227</v>
      </c>
      <c r="BL1" s="304" t="s">
        <v>178</v>
      </c>
      <c r="BM1" s="304"/>
      <c r="BN1" s="304"/>
      <c r="BO1" s="304"/>
      <c r="BP1" s="304"/>
      <c r="BQ1" s="315"/>
      <c r="BR1" s="296"/>
      <c r="BS1" s="296"/>
      <c r="BT1" s="317" t="s">
        <v>31</v>
      </c>
      <c r="BU1" s="535">
        <v>2019</v>
      </c>
      <c r="BV1" s="304" t="s">
        <v>178</v>
      </c>
      <c r="BW1" s="304"/>
      <c r="BX1" s="304"/>
      <c r="BY1" s="304"/>
      <c r="BZ1" s="304"/>
      <c r="CA1" s="315"/>
      <c r="CB1" s="296"/>
      <c r="CC1" s="296"/>
      <c r="CD1" s="317" t="s">
        <v>31</v>
      </c>
      <c r="CE1" s="535">
        <v>2020</v>
      </c>
      <c r="CF1" s="304" t="s">
        <v>178</v>
      </c>
      <c r="CG1" s="304"/>
      <c r="CH1" s="304"/>
      <c r="CI1" s="304"/>
      <c r="CJ1" s="304"/>
      <c r="CK1" s="315"/>
      <c r="CL1" s="296"/>
      <c r="CM1" s="296"/>
      <c r="CN1" s="317" t="s">
        <v>31</v>
      </c>
      <c r="CO1" s="535">
        <v>2021</v>
      </c>
      <c r="CP1" s="304" t="s">
        <v>178</v>
      </c>
      <c r="CQ1" s="304"/>
      <c r="CR1" s="304"/>
      <c r="CS1" s="304"/>
      <c r="CT1" s="304"/>
      <c r="CU1" s="315"/>
      <c r="CV1" s="296"/>
      <c r="CW1" s="296"/>
      <c r="CX1" s="317" t="s">
        <v>31</v>
      </c>
      <c r="CY1" s="535">
        <v>2022</v>
      </c>
      <c r="CZ1" s="304" t="s">
        <v>178</v>
      </c>
      <c r="DA1" s="304"/>
      <c r="DB1" s="304"/>
      <c r="DC1" s="304"/>
      <c r="DD1" s="304"/>
      <c r="DE1" s="315"/>
      <c r="DF1" s="296"/>
      <c r="DG1" s="296"/>
      <c r="DH1" s="317" t="s">
        <v>31</v>
      </c>
      <c r="DI1" s="535">
        <v>2022</v>
      </c>
      <c r="DJ1" s="304" t="s">
        <v>178</v>
      </c>
      <c r="DK1" s="304"/>
      <c r="DL1" s="304"/>
      <c r="DM1" s="304"/>
      <c r="DN1" s="304"/>
      <c r="DO1" s="315"/>
      <c r="DP1" s="296"/>
      <c r="DQ1" s="296"/>
    </row>
    <row xmlns:x14ac="http://schemas.microsoft.com/office/spreadsheetml/2009/9/ac" r="2" s="298" customFormat="true" ht="30" customHeight="true" x14ac:dyDescent="0.25">
      <c r="A2" s="549" t="s">
        <v>245</v>
      </c>
      <c r="B2" s="305" t="s">
        <v>214</v>
      </c>
      <c r="C2" s="258" t="s">
        <v>176</v>
      </c>
      <c r="D2" s="258" t="s">
        <v>175</v>
      </c>
      <c r="E2" s="306"/>
      <c r="F2" s="306"/>
      <c r="G2" s="306"/>
      <c r="H2" s="306"/>
      <c r="I2" s="316"/>
      <c r="J2" s="299" t="s">
        <v>228</v>
      </c>
      <c r="K2" s="299"/>
      <c r="L2" s="305" t="s">
        <v>215</v>
      </c>
      <c r="M2" s="258" t="s">
        <v>176</v>
      </c>
      <c r="N2" s="258" t="s">
        <v>175</v>
      </c>
      <c r="O2" s="306"/>
      <c r="P2" s="306"/>
      <c r="Q2" s="306"/>
      <c r="R2" s="306"/>
      <c r="S2" s="316"/>
      <c r="T2" s="299" t="s">
        <v>228</v>
      </c>
      <c r="U2" s="299"/>
      <c r="V2" s="305" t="s">
        <v>216</v>
      </c>
      <c r="W2" s="258" t="s">
        <v>176</v>
      </c>
      <c r="X2" s="258" t="s">
        <v>175</v>
      </c>
      <c r="Y2" s="306"/>
      <c r="Z2" s="306"/>
      <c r="AA2" s="306"/>
      <c r="AB2" s="306"/>
      <c r="AC2" s="316"/>
      <c r="AD2" s="299" t="s">
        <v>228</v>
      </c>
      <c r="AE2" s="299"/>
      <c r="AF2" s="305" t="s">
        <v>217</v>
      </c>
      <c r="AG2" s="258" t="s">
        <v>176</v>
      </c>
      <c r="AH2" s="258" t="s">
        <v>175</v>
      </c>
      <c r="AI2" s="306"/>
      <c r="AJ2" s="306"/>
      <c r="AK2" s="306"/>
      <c r="AL2" s="306"/>
      <c r="AM2" s="316"/>
      <c r="AN2" s="299" t="s">
        <v>228</v>
      </c>
      <c r="AO2" s="299"/>
      <c r="AP2" s="305" t="s">
        <v>218</v>
      </c>
      <c r="AQ2" s="258" t="s">
        <v>176</v>
      </c>
      <c r="AR2" s="258" t="s">
        <v>175</v>
      </c>
      <c r="AS2" s="306"/>
      <c r="AT2" s="306"/>
      <c r="AU2" s="306"/>
      <c r="AV2" s="306"/>
      <c r="AW2" s="316"/>
      <c r="AX2" s="299" t="s">
        <v>228</v>
      </c>
      <c r="AY2" s="299"/>
      <c r="AZ2" s="305" t="s">
        <v>219</v>
      </c>
      <c r="BA2" s="258" t="s">
        <v>176</v>
      </c>
      <c r="BB2" s="258" t="s">
        <v>175</v>
      </c>
      <c r="BC2" s="306"/>
      <c r="BD2" s="306"/>
      <c r="BE2" s="306"/>
      <c r="BF2" s="306"/>
      <c r="BG2" s="316"/>
      <c r="BH2" s="299" t="s">
        <v>228</v>
      </c>
      <c r="BI2" s="299"/>
      <c r="BJ2" s="305" t="s">
        <v>220</v>
      </c>
      <c r="BK2" s="258" t="s">
        <v>176</v>
      </c>
      <c r="BL2" s="258" t="s">
        <v>175</v>
      </c>
      <c r="BM2" s="306"/>
      <c r="BN2" s="306"/>
      <c r="BO2" s="306"/>
      <c r="BP2" s="306"/>
      <c r="BQ2" s="316"/>
      <c r="BR2" s="299" t="s">
        <v>228</v>
      </c>
      <c r="BS2" s="299"/>
      <c r="BT2" s="305" t="s">
        <v>257</v>
      </c>
      <c r="BU2" s="258" t="s">
        <v>176</v>
      </c>
      <c r="BV2" s="258" t="s">
        <v>255</v>
      </c>
      <c r="BW2" s="306"/>
      <c r="BX2" s="306"/>
      <c r="BY2" s="306"/>
      <c r="BZ2" s="306"/>
      <c r="CA2" s="316"/>
      <c r="CB2" s="299" t="s">
        <v>228</v>
      </c>
      <c r="CC2" s="299"/>
      <c r="CD2" s="305" t="s">
        <v>250</v>
      </c>
      <c r="CE2" s="258" t="s">
        <v>176</v>
      </c>
      <c r="CF2" s="258" t="s">
        <v>175</v>
      </c>
      <c r="CG2" s="306"/>
      <c r="CH2" s="306"/>
      <c r="CI2" s="306"/>
      <c r="CJ2" s="306"/>
      <c r="CK2" s="316"/>
      <c r="CL2" s="299" t="s">
        <v>228</v>
      </c>
      <c r="CM2" s="299"/>
      <c r="CN2" s="305" t="s">
        <v>251</v>
      </c>
      <c r="CO2" s="258" t="s">
        <v>176</v>
      </c>
      <c r="CP2" s="258" t="s">
        <v>175</v>
      </c>
      <c r="CQ2" s="306"/>
      <c r="CR2" s="306"/>
      <c r="CS2" s="306"/>
      <c r="CT2" s="306"/>
      <c r="CU2" s="316"/>
      <c r="CV2" s="299" t="s">
        <v>228</v>
      </c>
      <c r="CW2" s="299"/>
      <c r="CX2" s="305" t="s">
        <v>252</v>
      </c>
      <c r="CY2" s="258" t="s">
        <v>176</v>
      </c>
      <c r="CZ2" s="258" t="s">
        <v>175</v>
      </c>
      <c r="DA2" s="306"/>
      <c r="DB2" s="306"/>
      <c r="DC2" s="306"/>
      <c r="DD2" s="306"/>
      <c r="DE2" s="316"/>
      <c r="DF2" s="299" t="s">
        <v>228</v>
      </c>
      <c r="DG2" s="299"/>
      <c r="DH2" s="305" t="s">
        <v>253</v>
      </c>
      <c r="DI2" s="258" t="s">
        <v>176</v>
      </c>
      <c r="DJ2" s="258" t="s">
        <v>255</v>
      </c>
      <c r="DK2" s="306"/>
      <c r="DL2" s="306"/>
      <c r="DM2" s="306"/>
      <c r="DN2" s="306"/>
      <c r="DO2" s="316"/>
      <c r="DP2" s="299" t="s">
        <v>228</v>
      </c>
      <c r="DQ2" s="299"/>
    </row>
    <row xmlns:x14ac="http://schemas.microsoft.com/office/spreadsheetml/2009/9/ac" r="3" s="238" customFormat="true" ht="18" customHeight="true" x14ac:dyDescent="0.25">
      <c r="A3" s="549"/>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346" t="s">
        <v>167</v>
      </c>
      <c r="BU3" s="347" t="s">
        <v>56</v>
      </c>
      <c r="BV3" s="348" t="s">
        <v>7</v>
      </c>
      <c r="BW3" s="348" t="s">
        <v>1</v>
      </c>
      <c r="BX3" s="348" t="s">
        <v>2</v>
      </c>
      <c r="BY3" s="348" t="s">
        <v>16</v>
      </c>
      <c r="BZ3" s="348" t="s">
        <v>17</v>
      </c>
      <c r="CA3" s="349" t="s">
        <v>18</v>
      </c>
      <c r="CB3" s="236"/>
      <c r="CC3" s="236"/>
      <c r="CD3" s="346" t="s">
        <v>167</v>
      </c>
      <c r="CE3" s="347" t="s">
        <v>56</v>
      </c>
      <c r="CF3" s="348" t="s">
        <v>7</v>
      </c>
      <c r="CG3" s="348" t="s">
        <v>1</v>
      </c>
      <c r="CH3" s="348" t="s">
        <v>2</v>
      </c>
      <c r="CI3" s="348" t="s">
        <v>16</v>
      </c>
      <c r="CJ3" s="348" t="s">
        <v>17</v>
      </c>
      <c r="CK3" s="349" t="s">
        <v>18</v>
      </c>
      <c r="CL3" s="236"/>
      <c r="CM3" s="236"/>
      <c r="CN3" s="346" t="s">
        <v>167</v>
      </c>
      <c r="CO3" s="347" t="s">
        <v>56</v>
      </c>
      <c r="CP3" s="348" t="s">
        <v>7</v>
      </c>
      <c r="CQ3" s="348" t="s">
        <v>1</v>
      </c>
      <c r="CR3" s="348" t="s">
        <v>2</v>
      </c>
      <c r="CS3" s="348" t="s">
        <v>16</v>
      </c>
      <c r="CT3" s="348" t="s">
        <v>17</v>
      </c>
      <c r="CU3" s="349" t="s">
        <v>18</v>
      </c>
      <c r="CV3" s="236"/>
      <c r="CW3" s="236"/>
      <c r="CX3" s="346" t="s">
        <v>167</v>
      </c>
      <c r="CY3" s="347" t="s">
        <v>56</v>
      </c>
      <c r="CZ3" s="348" t="s">
        <v>7</v>
      </c>
      <c r="DA3" s="348" t="s">
        <v>1</v>
      </c>
      <c r="DB3" s="348" t="s">
        <v>2</v>
      </c>
      <c r="DC3" s="348" t="s">
        <v>16</v>
      </c>
      <c r="DD3" s="348" t="s">
        <v>17</v>
      </c>
      <c r="DE3" s="349" t="s">
        <v>18</v>
      </c>
      <c r="DF3" s="236"/>
      <c r="DG3" s="236"/>
      <c r="DH3" s="346" t="s">
        <v>167</v>
      </c>
      <c r="DI3" s="347" t="s">
        <v>56</v>
      </c>
      <c r="DJ3" s="348" t="s">
        <v>7</v>
      </c>
      <c r="DK3" s="348" t="s">
        <v>1</v>
      </c>
      <c r="DL3" s="348" t="s">
        <v>2</v>
      </c>
      <c r="DM3" s="348" t="s">
        <v>16</v>
      </c>
      <c r="DN3" s="348" t="s">
        <v>17</v>
      </c>
      <c r="DO3" s="349" t="s">
        <v>18</v>
      </c>
      <c r="DP3" s="236"/>
      <c r="DQ3" s="236"/>
      <c r="DR3" s="237"/>
      <c r="EB3" s="237"/>
      <c r="EL3" s="237"/>
      <c r="EV3" s="237"/>
      <c r="FF3" s="237"/>
      <c r="FP3" s="237"/>
      <c r="FZ3" s="237"/>
      <c r="GJ3" s="237"/>
      <c r="GT3" s="237"/>
      <c r="HD3" s="237"/>
      <c r="HN3" s="237"/>
      <c r="HX3" s="237"/>
      <c r="IH3" s="237"/>
    </row>
    <row xmlns:x14ac="http://schemas.microsoft.com/office/spreadsheetml/2009/9/ac" r="4" s="4" customFormat="true" x14ac:dyDescent="0.25">
      <c r="A4" s="368" t="str">
        <f>IF(ISBLANK('Data Summary'!A6),"",'Data Summary'!A6)</f>
        <v>NLD_2013_UIS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13"/>
      <c r="BK4" s="81" t="s">
        <v>3</v>
      </c>
      <c r="BL4" s="128">
        <v>0</v>
      </c>
      <c r="BM4" s="128"/>
      <c r="BN4" s="128"/>
      <c r="BO4" s="128"/>
      <c r="BP4" s="128">
        <v>0</v>
      </c>
      <c r="BQ4" s="21">
        <v>0</v>
      </c>
      <c r="BR4" s="19"/>
      <c r="BS4" s="19"/>
      <c r="BT4" s="113"/>
      <c r="BU4" s="81" t="s">
        <v>3</v>
      </c>
      <c r="BV4" s="128">
        <v>0</v>
      </c>
      <c r="BW4" s="128"/>
      <c r="BX4" s="128"/>
      <c r="BY4" s="128"/>
      <c r="BZ4" s="128"/>
      <c r="CA4" s="21"/>
      <c r="CB4" s="19"/>
      <c r="CC4" s="19"/>
      <c r="CD4" s="113"/>
      <c r="CE4" s="81" t="s">
        <v>3</v>
      </c>
      <c r="CF4" s="128">
        <v>0</v>
      </c>
      <c r="CG4" s="128"/>
      <c r="CH4" s="128"/>
      <c r="CI4" s="128"/>
      <c r="CJ4" s="128">
        <v>0</v>
      </c>
      <c r="CK4" s="21">
        <v>0</v>
      </c>
      <c r="CL4" s="19"/>
      <c r="CM4" s="19"/>
      <c r="CN4" s="113"/>
      <c r="CO4" s="81" t="s">
        <v>3</v>
      </c>
      <c r="CP4" s="128">
        <v>0</v>
      </c>
      <c r="CQ4" s="128"/>
      <c r="CR4" s="128"/>
      <c r="CS4" s="128"/>
      <c r="CT4" s="128">
        <v>0</v>
      </c>
      <c r="CU4" s="21">
        <v>0</v>
      </c>
      <c r="CV4" s="19"/>
      <c r="CW4" s="19"/>
      <c r="CX4" s="113"/>
      <c r="CY4" s="81" t="s">
        <v>3</v>
      </c>
      <c r="CZ4" s="128">
        <v>0</v>
      </c>
      <c r="DA4" s="128"/>
      <c r="DB4" s="128"/>
      <c r="DC4" s="128"/>
      <c r="DD4" s="128">
        <v>0</v>
      </c>
      <c r="DE4" s="21">
        <v>0</v>
      </c>
      <c r="DF4" s="19"/>
      <c r="DG4" s="19"/>
      <c r="DH4" s="113"/>
      <c r="DI4" s="81" t="s">
        <v>3</v>
      </c>
      <c r="DJ4" s="128">
        <v>0</v>
      </c>
      <c r="DK4" s="128"/>
      <c r="DL4" s="128"/>
      <c r="DM4" s="128"/>
      <c r="DN4" s="128"/>
      <c r="DO4" s="21"/>
      <c r="DP4" s="19"/>
      <c r="DQ4" s="19"/>
      <c r="DR4" s="109"/>
      <c r="EB4" s="109"/>
      <c r="EL4" s="109"/>
      <c r="EV4" s="109"/>
      <c r="FF4" s="109"/>
      <c r="FP4" s="109"/>
      <c r="FZ4" s="109"/>
      <c r="GJ4" s="109"/>
      <c r="GT4" s="109"/>
      <c r="HD4" s="109"/>
      <c r="HN4" s="109"/>
      <c r="HX4" s="109"/>
      <c r="IH4" s="109"/>
    </row>
    <row xmlns:x14ac="http://schemas.microsoft.com/office/spreadsheetml/2009/9/ac" r="5" s="4" customFormat="true" x14ac:dyDescent="0.25">
      <c r="A5" s="368" t="str">
        <f ca="true">IF(ISBLANK('Data Summary'!A7),"",'Data Summary'!A7)</f>
        <v>NLD_2014_UIS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v>100</v>
      </c>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v>100</v>
      </c>
      <c r="AN5" s="19"/>
      <c r="AO5" s="19"/>
      <c r="AP5" s="101" t="s">
        <v>183</v>
      </c>
      <c r="AQ5" s="81" t="s">
        <v>25</v>
      </c>
      <c r="AR5" s="128">
        <v>100</v>
      </c>
      <c r="AS5" s="128"/>
      <c r="AT5" s="128"/>
      <c r="AU5" s="128"/>
      <c r="AV5" s="128">
        <v>100</v>
      </c>
      <c r="AW5" s="21">
        <v>100</v>
      </c>
      <c r="AX5" s="19"/>
      <c r="AY5" s="19"/>
      <c r="AZ5" s="101" t="s">
        <v>183</v>
      </c>
      <c r="BA5" s="81" t="s">
        <v>25</v>
      </c>
      <c r="BB5" s="128">
        <v>100</v>
      </c>
      <c r="BC5" s="128"/>
      <c r="BD5" s="128"/>
      <c r="BE5" s="128"/>
      <c r="BF5" s="128">
        <v>100</v>
      </c>
      <c r="BG5" s="21">
        <v>100</v>
      </c>
      <c r="BH5" s="19"/>
      <c r="BI5" s="19"/>
      <c r="BJ5" s="101" t="s">
        <v>183</v>
      </c>
      <c r="BK5" s="81" t="s">
        <v>25</v>
      </c>
      <c r="BL5" s="128">
        <v>100</v>
      </c>
      <c r="BM5" s="128"/>
      <c r="BN5" s="128"/>
      <c r="BO5" s="128"/>
      <c r="BP5" s="128">
        <v>100</v>
      </c>
      <c r="BQ5" s="21">
        <v>100</v>
      </c>
      <c r="BR5" s="19"/>
      <c r="BS5" s="19"/>
      <c r="BT5" s="101" t="s">
        <v>183</v>
      </c>
      <c r="BU5" s="81" t="s">
        <v>25</v>
      </c>
      <c r="BV5" s="128">
        <v>100</v>
      </c>
      <c r="BW5" s="128"/>
      <c r="BX5" s="128"/>
      <c r="BY5" s="128"/>
      <c r="BZ5" s="128"/>
      <c r="CA5" s="21"/>
      <c r="CB5" s="19"/>
      <c r="CC5" s="19"/>
      <c r="CD5" s="101" t="s">
        <v>183</v>
      </c>
      <c r="CE5" s="81" t="s">
        <v>25</v>
      </c>
      <c r="CF5" s="128">
        <v>100</v>
      </c>
      <c r="CG5" s="128"/>
      <c r="CH5" s="128"/>
      <c r="CI5" s="128"/>
      <c r="CJ5" s="128">
        <v>100</v>
      </c>
      <c r="CK5" s="21">
        <v>100</v>
      </c>
      <c r="CL5" s="19"/>
      <c r="CM5" s="19"/>
      <c r="CN5" s="101" t="s">
        <v>183</v>
      </c>
      <c r="CO5" s="81" t="s">
        <v>25</v>
      </c>
      <c r="CP5" s="128">
        <v>100</v>
      </c>
      <c r="CQ5" s="128"/>
      <c r="CR5" s="128"/>
      <c r="CS5" s="128"/>
      <c r="CT5" s="128">
        <v>100</v>
      </c>
      <c r="CU5" s="21">
        <v>100</v>
      </c>
      <c r="CV5" s="19"/>
      <c r="CW5" s="19"/>
      <c r="CX5" s="101" t="s">
        <v>183</v>
      </c>
      <c r="CY5" s="81" t="s">
        <v>25</v>
      </c>
      <c r="CZ5" s="128">
        <v>100</v>
      </c>
      <c r="DA5" s="128"/>
      <c r="DB5" s="128"/>
      <c r="DC5" s="128"/>
      <c r="DD5" s="128">
        <v>100</v>
      </c>
      <c r="DE5" s="21">
        <v>100</v>
      </c>
      <c r="DF5" s="19"/>
      <c r="DG5" s="19"/>
      <c r="DH5" s="101" t="s">
        <v>183</v>
      </c>
      <c r="DI5" s="81" t="s">
        <v>25</v>
      </c>
      <c r="DJ5" s="128">
        <v>100</v>
      </c>
      <c r="DK5" s="128"/>
      <c r="DL5" s="128"/>
      <c r="DM5" s="128"/>
      <c r="DN5" s="128"/>
      <c r="DO5" s="21"/>
      <c r="DP5" s="19"/>
      <c r="DQ5" s="19"/>
      <c r="DR5" s="109"/>
      <c r="EB5" s="109"/>
      <c r="EL5" s="109"/>
      <c r="EV5" s="109"/>
      <c r="FF5" s="109"/>
      <c r="FP5" s="109"/>
      <c r="FZ5" s="109"/>
      <c r="GJ5" s="109"/>
      <c r="GT5" s="109"/>
      <c r="HD5" s="109"/>
      <c r="HN5" s="109"/>
      <c r="HX5" s="109"/>
      <c r="IH5" s="109"/>
    </row>
    <row xmlns:x14ac="http://schemas.microsoft.com/office/spreadsheetml/2009/9/ac" r="6" s="4" customFormat="true" ht="15.6" customHeight="true" x14ac:dyDescent="0.25">
      <c r="A6" s="368" t="str">
        <f ca="true">IF(ISBLANK('Data Summary'!A8),"",'Data Summary'!A8)</f>
        <v>NLD_2015_UIS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13"/>
      <c r="BU6" s="82" t="s">
        <v>26</v>
      </c>
      <c r="BV6" s="129"/>
      <c r="BW6" s="128"/>
      <c r="BX6" s="128"/>
      <c r="BY6" s="128"/>
      <c r="BZ6" s="128"/>
      <c r="CA6" s="21"/>
      <c r="CB6" s="19"/>
      <c r="CC6" s="19"/>
      <c r="CD6" s="113"/>
      <c r="CE6" s="82" t="s">
        <v>26</v>
      </c>
      <c r="CF6" s="129"/>
      <c r="CG6" s="128"/>
      <c r="CH6" s="128"/>
      <c r="CI6" s="128"/>
      <c r="CJ6" s="128"/>
      <c r="CK6" s="21"/>
      <c r="CL6" s="19"/>
      <c r="CM6" s="19"/>
      <c r="CN6" s="113"/>
      <c r="CO6" s="82" t="s">
        <v>26</v>
      </c>
      <c r="CP6" s="129"/>
      <c r="CQ6" s="128"/>
      <c r="CR6" s="128"/>
      <c r="CS6" s="128"/>
      <c r="CT6" s="128"/>
      <c r="CU6" s="21"/>
      <c r="CV6" s="19"/>
      <c r="CW6" s="19"/>
      <c r="CX6" s="113"/>
      <c r="CY6" s="82" t="s">
        <v>26</v>
      </c>
      <c r="CZ6" s="129"/>
      <c r="DA6" s="128"/>
      <c r="DB6" s="128"/>
      <c r="DC6" s="128"/>
      <c r="DD6" s="128"/>
      <c r="DE6" s="21"/>
      <c r="DF6" s="19"/>
      <c r="DG6" s="19"/>
      <c r="DH6" s="113"/>
      <c r="DI6" s="82" t="s">
        <v>26</v>
      </c>
      <c r="DJ6" s="129"/>
      <c r="DK6" s="128"/>
      <c r="DL6" s="128"/>
      <c r="DM6" s="128"/>
      <c r="DN6" s="128"/>
      <c r="DO6" s="21"/>
      <c r="DP6" s="19"/>
      <c r="DQ6" s="19"/>
      <c r="DR6" s="109"/>
      <c r="EB6" s="109"/>
      <c r="EL6" s="109"/>
      <c r="EV6" s="109"/>
      <c r="FF6" s="109"/>
      <c r="FP6" s="109"/>
      <c r="FZ6" s="109"/>
      <c r="GJ6" s="109"/>
      <c r="GT6" s="109"/>
      <c r="HD6" s="109"/>
      <c r="HN6" s="109"/>
      <c r="HX6" s="109"/>
      <c r="IH6" s="109"/>
    </row>
    <row xmlns:x14ac="http://schemas.microsoft.com/office/spreadsheetml/2009/9/ac" r="7" s="4" customFormat="true" x14ac:dyDescent="0.25">
      <c r="A7" s="368" t="str">
        <f ca="true">IF(ISBLANK('Data Summary'!A9),"",'Data Summary'!A9)</f>
        <v>NLD_2016_UIS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v>100</v>
      </c>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v>100</v>
      </c>
      <c r="AN7" s="19"/>
      <c r="AO7" s="19"/>
      <c r="AP7" s="101" t="s">
        <v>183</v>
      </c>
      <c r="AQ7" s="82" t="s">
        <v>160</v>
      </c>
      <c r="AR7" s="128">
        <v>100</v>
      </c>
      <c r="AS7" s="128"/>
      <c r="AT7" s="128"/>
      <c r="AU7" s="128"/>
      <c r="AV7" s="128">
        <v>100</v>
      </c>
      <c r="AW7" s="21">
        <v>100</v>
      </c>
      <c r="AX7" s="19"/>
      <c r="AY7" s="19"/>
      <c r="AZ7" s="101" t="s">
        <v>183</v>
      </c>
      <c r="BA7" s="82" t="s">
        <v>160</v>
      </c>
      <c r="BB7" s="128">
        <v>100</v>
      </c>
      <c r="BC7" s="128"/>
      <c r="BD7" s="128"/>
      <c r="BE7" s="128"/>
      <c r="BF7" s="128">
        <v>100</v>
      </c>
      <c r="BG7" s="21">
        <v>100</v>
      </c>
      <c r="BH7" s="19"/>
      <c r="BI7" s="19"/>
      <c r="BJ7" s="101" t="s">
        <v>183</v>
      </c>
      <c r="BK7" s="82" t="s">
        <v>160</v>
      </c>
      <c r="BL7" s="128">
        <v>100</v>
      </c>
      <c r="BM7" s="128"/>
      <c r="BN7" s="128"/>
      <c r="BO7" s="128"/>
      <c r="BP7" s="128">
        <v>100</v>
      </c>
      <c r="BQ7" s="21">
        <v>100</v>
      </c>
      <c r="BR7" s="19"/>
      <c r="BS7" s="19"/>
      <c r="BT7" s="101" t="s">
        <v>183</v>
      </c>
      <c r="BU7" s="82" t="s">
        <v>160</v>
      </c>
      <c r="BV7" s="128">
        <v>100</v>
      </c>
      <c r="BW7" s="128"/>
      <c r="BX7" s="128"/>
      <c r="BY7" s="128"/>
      <c r="BZ7" s="128"/>
      <c r="CA7" s="21"/>
      <c r="CB7" s="19"/>
      <c r="CC7" s="19"/>
      <c r="CD7" s="101" t="s">
        <v>183</v>
      </c>
      <c r="CE7" s="82" t="s">
        <v>160</v>
      </c>
      <c r="CF7" s="128">
        <v>100</v>
      </c>
      <c r="CG7" s="128"/>
      <c r="CH7" s="128"/>
      <c r="CI7" s="128"/>
      <c r="CJ7" s="128">
        <v>100</v>
      </c>
      <c r="CK7" s="21">
        <v>100</v>
      </c>
      <c r="CL7" s="19"/>
      <c r="CM7" s="19"/>
      <c r="CN7" s="101" t="s">
        <v>183</v>
      </c>
      <c r="CO7" s="82" t="s">
        <v>160</v>
      </c>
      <c r="CP7" s="128">
        <v>100</v>
      </c>
      <c r="CQ7" s="128"/>
      <c r="CR7" s="128"/>
      <c r="CS7" s="128"/>
      <c r="CT7" s="128">
        <v>100</v>
      </c>
      <c r="CU7" s="21">
        <v>100</v>
      </c>
      <c r="CV7" s="19"/>
      <c r="CW7" s="19"/>
      <c r="CX7" s="101" t="s">
        <v>183</v>
      </c>
      <c r="CY7" s="82" t="s">
        <v>160</v>
      </c>
      <c r="CZ7" s="128">
        <v>100</v>
      </c>
      <c r="DA7" s="128"/>
      <c r="DB7" s="128"/>
      <c r="DC7" s="128"/>
      <c r="DD7" s="128">
        <v>100</v>
      </c>
      <c r="DE7" s="21">
        <v>100</v>
      </c>
      <c r="DF7" s="19"/>
      <c r="DG7" s="19"/>
      <c r="DH7" s="101" t="s">
        <v>183</v>
      </c>
      <c r="DI7" s="82" t="s">
        <v>160</v>
      </c>
      <c r="DJ7" s="128">
        <v>100</v>
      </c>
      <c r="DK7" s="128"/>
      <c r="DL7" s="128"/>
      <c r="DM7" s="128"/>
      <c r="DN7" s="128"/>
      <c r="DO7" s="21"/>
      <c r="DP7" s="19"/>
      <c r="DQ7" s="19"/>
      <c r="DR7" s="109"/>
      <c r="EB7" s="109"/>
      <c r="EL7" s="109"/>
      <c r="EV7" s="109"/>
      <c r="FF7" s="109"/>
      <c r="FP7" s="109"/>
      <c r="FZ7" s="109"/>
      <c r="GJ7" s="109"/>
      <c r="GT7" s="109"/>
      <c r="HD7" s="109"/>
      <c r="HN7" s="109"/>
      <c r="HX7" s="109"/>
      <c r="IH7" s="109"/>
    </row>
    <row xmlns:x14ac="http://schemas.microsoft.com/office/spreadsheetml/2009/9/ac" r="8" s="4" customFormat="true" x14ac:dyDescent="0.25">
      <c r="A8" s="368" t="str">
        <f ca="true">IF(ISBLANK('Data Summary'!A10),"",'Data Summary'!A10)</f>
        <v>NLD_2017_UIS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13"/>
      <c r="BU8" s="82" t="s">
        <v>161</v>
      </c>
      <c r="BV8" s="129"/>
      <c r="BW8" s="128"/>
      <c r="BX8" s="128"/>
      <c r="BY8" s="128"/>
      <c r="BZ8" s="128"/>
      <c r="CA8" s="21"/>
      <c r="CB8" s="19"/>
      <c r="CC8" s="19"/>
      <c r="CD8" s="113"/>
      <c r="CE8" s="82" t="s">
        <v>161</v>
      </c>
      <c r="CF8" s="129"/>
      <c r="CG8" s="128"/>
      <c r="CH8" s="128"/>
      <c r="CI8" s="128"/>
      <c r="CJ8" s="128"/>
      <c r="CK8" s="21"/>
      <c r="CL8" s="19"/>
      <c r="CM8" s="19"/>
      <c r="CN8" s="113"/>
      <c r="CO8" s="82" t="s">
        <v>161</v>
      </c>
      <c r="CP8" s="129"/>
      <c r="CQ8" s="128"/>
      <c r="CR8" s="128"/>
      <c r="CS8" s="128"/>
      <c r="CT8" s="128"/>
      <c r="CU8" s="21"/>
      <c r="CV8" s="19"/>
      <c r="CW8" s="19"/>
      <c r="CX8" s="113"/>
      <c r="CY8" s="82" t="s">
        <v>161</v>
      </c>
      <c r="CZ8" s="129"/>
      <c r="DA8" s="128"/>
      <c r="DB8" s="128"/>
      <c r="DC8" s="128"/>
      <c r="DD8" s="128"/>
      <c r="DE8" s="21"/>
      <c r="DF8" s="19"/>
      <c r="DG8" s="19"/>
      <c r="DH8" s="113"/>
      <c r="DI8" s="82" t="s">
        <v>161</v>
      </c>
      <c r="DJ8" s="129"/>
      <c r="DK8" s="128"/>
      <c r="DL8" s="128"/>
      <c r="DM8" s="128"/>
      <c r="DN8" s="128"/>
      <c r="DO8" s="21"/>
      <c r="DP8" s="19"/>
      <c r="DQ8" s="19"/>
      <c r="DR8" s="109"/>
      <c r="EB8" s="109"/>
      <c r="EL8" s="109"/>
      <c r="EV8" s="109"/>
      <c r="FF8" s="109"/>
      <c r="FP8" s="109"/>
      <c r="FZ8" s="109"/>
      <c r="GJ8" s="109"/>
      <c r="GT8" s="109"/>
      <c r="HD8" s="109"/>
      <c r="HN8" s="109"/>
      <c r="HX8" s="109"/>
      <c r="IH8" s="109"/>
    </row>
    <row xmlns:x14ac="http://schemas.microsoft.com/office/spreadsheetml/2009/9/ac" r="9" s="4" customFormat="true" x14ac:dyDescent="0.25">
      <c r="A9" s="368" t="str">
        <f ca="true">IF(ISBLANK('Data Summary'!A11),"",'Data Summary'!A11)</f>
        <v>NLD_2018_UIS</v>
      </c>
      <c r="B9" s="101" t="s">
        <v>180</v>
      </c>
      <c r="C9" s="82" t="s">
        <v>170</v>
      </c>
      <c r="D9" s="129">
        <v>100</v>
      </c>
      <c r="E9" s="128"/>
      <c r="F9" s="128"/>
      <c r="G9" s="128"/>
      <c r="H9" s="128">
        <v>100</v>
      </c>
      <c r="I9" s="21">
        <v>100</v>
      </c>
      <c r="J9" s="19"/>
      <c r="K9" s="19"/>
      <c r="L9" s="101" t="s">
        <v>180</v>
      </c>
      <c r="M9" s="82" t="s">
        <v>170</v>
      </c>
      <c r="N9" s="129">
        <v>100</v>
      </c>
      <c r="O9" s="128"/>
      <c r="P9" s="128"/>
      <c r="Q9" s="128"/>
      <c r="R9" s="128">
        <v>100</v>
      </c>
      <c r="S9" s="21">
        <v>100</v>
      </c>
      <c r="T9" s="19"/>
      <c r="U9" s="19"/>
      <c r="V9" s="101" t="s">
        <v>180</v>
      </c>
      <c r="W9" s="82" t="s">
        <v>170</v>
      </c>
      <c r="X9" s="129">
        <v>100</v>
      </c>
      <c r="Y9" s="128"/>
      <c r="Z9" s="128"/>
      <c r="AA9" s="128"/>
      <c r="AB9" s="128">
        <v>100</v>
      </c>
      <c r="AC9" s="21">
        <v>100</v>
      </c>
      <c r="AD9" s="19"/>
      <c r="AE9" s="19"/>
      <c r="AF9" s="101" t="s">
        <v>180</v>
      </c>
      <c r="AG9" s="82" t="s">
        <v>170</v>
      </c>
      <c r="AH9" s="129">
        <v>100</v>
      </c>
      <c r="AI9" s="128"/>
      <c r="AJ9" s="128"/>
      <c r="AK9" s="128"/>
      <c r="AL9" s="128">
        <v>100</v>
      </c>
      <c r="AM9" s="21">
        <v>100</v>
      </c>
      <c r="AN9" s="19"/>
      <c r="AO9" s="19"/>
      <c r="AP9" s="101" t="s">
        <v>180</v>
      </c>
      <c r="AQ9" s="82" t="s">
        <v>170</v>
      </c>
      <c r="AR9" s="129">
        <v>100</v>
      </c>
      <c r="AS9" s="128"/>
      <c r="AT9" s="128"/>
      <c r="AU9" s="128"/>
      <c r="AV9" s="128">
        <v>100</v>
      </c>
      <c r="AW9" s="21">
        <v>100</v>
      </c>
      <c r="AX9" s="19"/>
      <c r="AY9" s="19"/>
      <c r="AZ9" s="101" t="s">
        <v>180</v>
      </c>
      <c r="BA9" s="82" t="s">
        <v>170</v>
      </c>
      <c r="BB9" s="129">
        <v>100</v>
      </c>
      <c r="BC9" s="128"/>
      <c r="BD9" s="128"/>
      <c r="BE9" s="128"/>
      <c r="BF9" s="128">
        <v>100</v>
      </c>
      <c r="BG9" s="21">
        <v>100</v>
      </c>
      <c r="BH9" s="19"/>
      <c r="BI9" s="19"/>
      <c r="BJ9" s="101" t="s">
        <v>180</v>
      </c>
      <c r="BK9" s="82" t="s">
        <v>170</v>
      </c>
      <c r="BL9" s="129">
        <v>100</v>
      </c>
      <c r="BM9" s="128"/>
      <c r="BN9" s="128"/>
      <c r="BO9" s="128"/>
      <c r="BP9" s="128">
        <v>100</v>
      </c>
      <c r="BQ9" s="21">
        <v>100</v>
      </c>
      <c r="BR9" s="19"/>
      <c r="BS9" s="19"/>
      <c r="BT9" s="101" t="s">
        <v>180</v>
      </c>
      <c r="BU9" s="82" t="s">
        <v>170</v>
      </c>
      <c r="BV9" s="129">
        <v>100</v>
      </c>
      <c r="BW9" s="128"/>
      <c r="BX9" s="128"/>
      <c r="BY9" s="128"/>
      <c r="BZ9" s="128"/>
      <c r="CA9" s="21"/>
      <c r="CB9" s="19"/>
      <c r="CC9" s="19"/>
      <c r="CD9" s="101" t="s">
        <v>180</v>
      </c>
      <c r="CE9" s="82" t="s">
        <v>170</v>
      </c>
      <c r="CF9" s="129">
        <v>100</v>
      </c>
      <c r="CG9" s="128"/>
      <c r="CH9" s="128"/>
      <c r="CI9" s="128"/>
      <c r="CJ9" s="128">
        <v>100</v>
      </c>
      <c r="CK9" s="21">
        <v>100</v>
      </c>
      <c r="CL9" s="19"/>
      <c r="CM9" s="19"/>
      <c r="CN9" s="101" t="s">
        <v>180</v>
      </c>
      <c r="CO9" s="82" t="s">
        <v>170</v>
      </c>
      <c r="CP9" s="129">
        <v>100</v>
      </c>
      <c r="CQ9" s="128"/>
      <c r="CR9" s="128"/>
      <c r="CS9" s="128"/>
      <c r="CT9" s="128">
        <v>100</v>
      </c>
      <c r="CU9" s="21">
        <v>100</v>
      </c>
      <c r="CV9" s="19"/>
      <c r="CW9" s="19"/>
      <c r="CX9" s="101" t="s">
        <v>180</v>
      </c>
      <c r="CY9" s="82" t="s">
        <v>170</v>
      </c>
      <c r="CZ9" s="129">
        <v>100</v>
      </c>
      <c r="DA9" s="128"/>
      <c r="DB9" s="128"/>
      <c r="DC9" s="128"/>
      <c r="DD9" s="128">
        <v>100</v>
      </c>
      <c r="DE9" s="21">
        <v>100</v>
      </c>
      <c r="DF9" s="19"/>
      <c r="DG9" s="19"/>
      <c r="DH9" s="101" t="s">
        <v>180</v>
      </c>
      <c r="DI9" s="82" t="s">
        <v>170</v>
      </c>
      <c r="DJ9" s="129">
        <v>100</v>
      </c>
      <c r="DK9" s="128"/>
      <c r="DL9" s="128"/>
      <c r="DM9" s="128"/>
      <c r="DN9" s="128"/>
      <c r="DO9" s="21"/>
      <c r="DP9" s="19"/>
      <c r="DQ9" s="19"/>
      <c r="DR9" s="109"/>
      <c r="EB9" s="109"/>
      <c r="EL9" s="109"/>
      <c r="EV9" s="109"/>
      <c r="FF9" s="109"/>
      <c r="FP9" s="109"/>
      <c r="FZ9" s="109"/>
      <c r="GJ9" s="109"/>
      <c r="GT9" s="109"/>
      <c r="HD9" s="109"/>
      <c r="HN9" s="109"/>
      <c r="HX9" s="109"/>
      <c r="IH9" s="109"/>
    </row>
    <row xmlns:x14ac="http://schemas.microsoft.com/office/spreadsheetml/2009/9/ac" r="10" s="2" customFormat="true" ht="86.45" customHeight="true" x14ac:dyDescent="0.25">
      <c r="A10" s="368" t="str">
        <f ca="true">IF(ISBLANK('Data Summary'!A12),"",'Data Summary'!A12)</f>
        <v>NLD_2019_UIS</v>
      </c>
      <c r="B10" s="104" t="s">
        <v>12</v>
      </c>
      <c r="C10" s="546" t="s">
        <v>186</v>
      </c>
      <c r="D10" s="547"/>
      <c r="E10" s="547"/>
      <c r="F10" s="547"/>
      <c r="G10" s="547"/>
      <c r="H10" s="547"/>
      <c r="I10" s="548"/>
      <c r="J10" s="10"/>
      <c r="K10" s="10"/>
      <c r="L10" s="104" t="s">
        <v>12</v>
      </c>
      <c r="M10" s="546" t="s">
        <v>186</v>
      </c>
      <c r="N10" s="547"/>
      <c r="O10" s="547"/>
      <c r="P10" s="547"/>
      <c r="Q10" s="547"/>
      <c r="R10" s="547"/>
      <c r="S10" s="548"/>
      <c r="T10" s="10"/>
      <c r="U10" s="10"/>
      <c r="V10" s="104" t="s">
        <v>12</v>
      </c>
      <c r="W10" s="546" t="s">
        <v>186</v>
      </c>
      <c r="X10" s="547"/>
      <c r="Y10" s="547"/>
      <c r="Z10" s="547"/>
      <c r="AA10" s="547"/>
      <c r="AB10" s="547"/>
      <c r="AC10" s="548"/>
      <c r="AD10" s="10"/>
      <c r="AE10" s="10"/>
      <c r="AF10" s="104" t="s">
        <v>12</v>
      </c>
      <c r="AG10" s="546" t="s">
        <v>186</v>
      </c>
      <c r="AH10" s="547"/>
      <c r="AI10" s="547"/>
      <c r="AJ10" s="547"/>
      <c r="AK10" s="547"/>
      <c r="AL10" s="547"/>
      <c r="AM10" s="548"/>
      <c r="AN10" s="10"/>
      <c r="AO10" s="10"/>
      <c r="AP10" s="104" t="s">
        <v>12</v>
      </c>
      <c r="AQ10" s="546" t="s">
        <v>186</v>
      </c>
      <c r="AR10" s="547"/>
      <c r="AS10" s="547"/>
      <c r="AT10" s="547"/>
      <c r="AU10" s="547"/>
      <c r="AV10" s="547"/>
      <c r="AW10" s="548"/>
      <c r="AX10" s="10"/>
      <c r="AY10" s="10"/>
      <c r="AZ10" s="104" t="s">
        <v>12</v>
      </c>
      <c r="BA10" s="546" t="s">
        <v>186</v>
      </c>
      <c r="BB10" s="547"/>
      <c r="BC10" s="547"/>
      <c r="BD10" s="547"/>
      <c r="BE10" s="547"/>
      <c r="BF10" s="547"/>
      <c r="BG10" s="548"/>
      <c r="BH10" s="10"/>
      <c r="BI10" s="10"/>
      <c r="BJ10" s="104" t="s">
        <v>12</v>
      </c>
      <c r="BK10" s="546" t="s">
        <v>186</v>
      </c>
      <c r="BL10" s="547"/>
      <c r="BM10" s="547"/>
      <c r="BN10" s="547"/>
      <c r="BO10" s="547"/>
      <c r="BP10" s="547"/>
      <c r="BQ10" s="548"/>
      <c r="BR10" s="10"/>
      <c r="BS10" s="10"/>
      <c r="BT10" s="104" t="s">
        <v>12</v>
      </c>
      <c r="BU10" s="546" t="s">
        <v>256</v>
      </c>
      <c r="BV10" s="547"/>
      <c r="BW10" s="547"/>
      <c r="BX10" s="547"/>
      <c r="BY10" s="547"/>
      <c r="BZ10" s="547"/>
      <c r="CA10" s="548"/>
      <c r="CB10" s="10"/>
      <c r="CC10" s="10"/>
      <c r="CD10" s="104" t="s">
        <v>12</v>
      </c>
      <c r="CE10" s="546" t="s">
        <v>186</v>
      </c>
      <c r="CF10" s="547"/>
      <c r="CG10" s="547"/>
      <c r="CH10" s="547"/>
      <c r="CI10" s="547"/>
      <c r="CJ10" s="547"/>
      <c r="CK10" s="548"/>
      <c r="CL10" s="10"/>
      <c r="CM10" s="10"/>
      <c r="CN10" s="104" t="s">
        <v>12</v>
      </c>
      <c r="CO10" s="546" t="s">
        <v>186</v>
      </c>
      <c r="CP10" s="547"/>
      <c r="CQ10" s="547"/>
      <c r="CR10" s="547"/>
      <c r="CS10" s="547"/>
      <c r="CT10" s="547"/>
      <c r="CU10" s="548"/>
      <c r="CV10" s="10"/>
      <c r="CW10" s="10"/>
      <c r="CX10" s="104" t="s">
        <v>12</v>
      </c>
      <c r="CY10" s="546" t="s">
        <v>186</v>
      </c>
      <c r="CZ10" s="547"/>
      <c r="DA10" s="547"/>
      <c r="DB10" s="547"/>
      <c r="DC10" s="547"/>
      <c r="DD10" s="547"/>
      <c r="DE10" s="548"/>
      <c r="DF10" s="10"/>
      <c r="DG10" s="10"/>
      <c r="DH10" s="104" t="s">
        <v>12</v>
      </c>
      <c r="DI10" s="546" t="s">
        <v>256</v>
      </c>
      <c r="DJ10" s="547"/>
      <c r="DK10" s="547"/>
      <c r="DL10" s="547"/>
      <c r="DM10" s="547"/>
      <c r="DN10" s="547"/>
      <c r="DO10" s="548"/>
      <c r="DP10" s="10"/>
      <c r="DQ10" s="10"/>
      <c r="DR10" s="112"/>
      <c r="EB10" s="112"/>
      <c r="EL10" s="112"/>
      <c r="EV10" s="112"/>
      <c r="FF10" s="112"/>
      <c r="FP10" s="112"/>
      <c r="FZ10" s="112"/>
      <c r="GJ10" s="112"/>
      <c r="GT10" s="112"/>
      <c r="HD10" s="112"/>
      <c r="HN10" s="112"/>
      <c r="HX10" s="112"/>
      <c r="IH10" s="112"/>
    </row>
    <row xmlns:x14ac="http://schemas.microsoft.com/office/spreadsheetml/2009/9/ac" r="11" s="2" customFormat="true" ht="15.6" customHeight="true" x14ac:dyDescent="0.25">
      <c r="A11" s="368" t="str">
        <f ca="true">IF(ISBLANK('Data Summary'!A13),"",'Data Summary'!A13)</f>
        <v>NLD_2019_PWH</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t="s">
        <v>158</v>
      </c>
      <c r="BQ11" s="89" t="s">
        <v>158</v>
      </c>
      <c r="BR11" s="10"/>
      <c r="BS11" s="10"/>
      <c r="BT11" s="104"/>
      <c r="BU11" s="90" t="s">
        <v>120</v>
      </c>
      <c r="BV11" s="134" t="s">
        <v>158</v>
      </c>
      <c r="BW11" s="134"/>
      <c r="BX11" s="134"/>
      <c r="BY11" s="134"/>
      <c r="BZ11" s="134"/>
      <c r="CA11" s="89"/>
      <c r="CB11" s="10"/>
      <c r="CC11" s="10"/>
      <c r="CD11" s="104"/>
      <c r="CE11" s="90" t="s">
        <v>120</v>
      </c>
      <c r="CF11" s="134" t="s">
        <v>158</v>
      </c>
      <c r="CG11" s="134"/>
      <c r="CH11" s="134"/>
      <c r="CI11" s="134"/>
      <c r="CJ11" s="134" t="s">
        <v>158</v>
      </c>
      <c r="CK11" s="89" t="s">
        <v>158</v>
      </c>
      <c r="CL11" s="10"/>
      <c r="CM11" s="10"/>
      <c r="CN11" s="104"/>
      <c r="CO11" s="90" t="s">
        <v>120</v>
      </c>
      <c r="CP11" s="134" t="s">
        <v>158</v>
      </c>
      <c r="CQ11" s="134"/>
      <c r="CR11" s="134"/>
      <c r="CS11" s="134"/>
      <c r="CT11" s="134" t="s">
        <v>158</v>
      </c>
      <c r="CU11" s="89" t="s">
        <v>158</v>
      </c>
      <c r="CV11" s="10"/>
      <c r="CW11" s="10"/>
      <c r="CX11" s="104"/>
      <c r="CY11" s="90" t="s">
        <v>120</v>
      </c>
      <c r="CZ11" s="134" t="s">
        <v>158</v>
      </c>
      <c r="DA11" s="134"/>
      <c r="DB11" s="134"/>
      <c r="DC11" s="134"/>
      <c r="DD11" s="134" t="s">
        <v>158</v>
      </c>
      <c r="DE11" s="89" t="s">
        <v>158</v>
      </c>
      <c r="DF11" s="10"/>
      <c r="DG11" s="10"/>
      <c r="DH11" s="104"/>
      <c r="DI11" s="90" t="s">
        <v>120</v>
      </c>
      <c r="DJ11" s="134" t="s">
        <v>158</v>
      </c>
      <c r="DK11" s="134"/>
      <c r="DL11" s="134"/>
      <c r="DM11" s="134"/>
      <c r="DN11" s="134"/>
      <c r="DO11" s="89"/>
      <c r="DP11" s="10"/>
      <c r="DQ11" s="10"/>
      <c r="DR11" s="112"/>
      <c r="EB11" s="112"/>
      <c r="EL11" s="112"/>
      <c r="EV11" s="112"/>
      <c r="FF11" s="112"/>
      <c r="FP11" s="112"/>
      <c r="FZ11" s="112"/>
      <c r="GJ11" s="112"/>
      <c r="GT11" s="112"/>
      <c r="HD11" s="112"/>
      <c r="HN11" s="112"/>
      <c r="HX11" s="112"/>
      <c r="IH11" s="112"/>
    </row>
    <row xmlns:x14ac="http://schemas.microsoft.com/office/spreadsheetml/2009/9/ac" r="12" s="2" customFormat="true" ht="15" customHeight="true" x14ac:dyDescent="0.25">
      <c r="A12" s="368" t="str">
        <f ca="true">IF(ISBLANK('Data Summary'!A14),"",'Data Summary'!A14)</f>
        <v>NLD_2020_UIS</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t="s">
        <v>158</v>
      </c>
      <c r="BQ12" s="89" t="s">
        <v>158</v>
      </c>
      <c r="BR12" s="10"/>
      <c r="BS12" s="10"/>
      <c r="BT12" s="104"/>
      <c r="BU12" s="90" t="s">
        <v>126</v>
      </c>
      <c r="BV12" s="134" t="s">
        <v>158</v>
      </c>
      <c r="BW12" s="134"/>
      <c r="BX12" s="134"/>
      <c r="BY12" s="134"/>
      <c r="BZ12" s="134"/>
      <c r="CA12" s="89"/>
      <c r="CB12" s="10"/>
      <c r="CC12" s="10"/>
      <c r="CD12" s="104"/>
      <c r="CE12" s="90" t="s">
        <v>126</v>
      </c>
      <c r="CF12" s="134" t="s">
        <v>158</v>
      </c>
      <c r="CG12" s="134"/>
      <c r="CH12" s="134"/>
      <c r="CI12" s="134"/>
      <c r="CJ12" s="134" t="s">
        <v>158</v>
      </c>
      <c r="CK12" s="89" t="s">
        <v>158</v>
      </c>
      <c r="CL12" s="10"/>
      <c r="CM12" s="10"/>
      <c r="CN12" s="104"/>
      <c r="CO12" s="90" t="s">
        <v>126</v>
      </c>
      <c r="CP12" s="134" t="s">
        <v>158</v>
      </c>
      <c r="CQ12" s="134"/>
      <c r="CR12" s="134"/>
      <c r="CS12" s="134"/>
      <c r="CT12" s="134" t="s">
        <v>158</v>
      </c>
      <c r="CU12" s="89" t="s">
        <v>158</v>
      </c>
      <c r="CV12" s="10"/>
      <c r="CW12" s="10"/>
      <c r="CX12" s="104"/>
      <c r="CY12" s="90" t="s">
        <v>126</v>
      </c>
      <c r="CZ12" s="134" t="s">
        <v>158</v>
      </c>
      <c r="DA12" s="134"/>
      <c r="DB12" s="134"/>
      <c r="DC12" s="134"/>
      <c r="DD12" s="134" t="s">
        <v>158</v>
      </c>
      <c r="DE12" s="89" t="s">
        <v>158</v>
      </c>
      <c r="DF12" s="10"/>
      <c r="DG12" s="10"/>
      <c r="DH12" s="104"/>
      <c r="DI12" s="90" t="s">
        <v>126</v>
      </c>
      <c r="DJ12" s="134" t="s">
        <v>158</v>
      </c>
      <c r="DK12" s="134"/>
      <c r="DL12" s="134"/>
      <c r="DM12" s="134"/>
      <c r="DN12" s="134"/>
      <c r="DO12" s="89"/>
      <c r="DP12" s="10"/>
      <c r="DQ12" s="10"/>
      <c r="DR12" s="112"/>
      <c r="EB12" s="112"/>
      <c r="EL12" s="112"/>
      <c r="EV12" s="112"/>
      <c r="FF12" s="112"/>
      <c r="FP12" s="112"/>
      <c r="FZ12" s="112"/>
      <c r="GJ12" s="112"/>
      <c r="GT12" s="112"/>
      <c r="HD12" s="112"/>
      <c r="HN12" s="112"/>
      <c r="HX12" s="112"/>
      <c r="IH12" s="112"/>
    </row>
    <row xmlns:x14ac="http://schemas.microsoft.com/office/spreadsheetml/2009/9/ac" r="13" s="2" customFormat="true" ht="15" customHeight="true" x14ac:dyDescent="0.25">
      <c r="A13" s="368" t="str">
        <f ca="true">IF(ISBLANK('Data Summary'!A15),"",'Data Summary'!A15)</f>
        <v>NLD_2021_UIS</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t="s">
        <v>158</v>
      </c>
      <c r="BQ13" s="89" t="s">
        <v>158</v>
      </c>
      <c r="BR13" s="10"/>
      <c r="BS13" s="10"/>
      <c r="BT13" s="104"/>
      <c r="BU13" s="90" t="s">
        <v>103</v>
      </c>
      <c r="BV13" s="134" t="s">
        <v>158</v>
      </c>
      <c r="BW13" s="134"/>
      <c r="BX13" s="134"/>
      <c r="BY13" s="134"/>
      <c r="BZ13" s="134"/>
      <c r="CA13" s="89"/>
      <c r="CB13" s="10"/>
      <c r="CC13" s="10"/>
      <c r="CD13" s="104"/>
      <c r="CE13" s="90" t="s">
        <v>103</v>
      </c>
      <c r="CF13" s="134" t="s">
        <v>158</v>
      </c>
      <c r="CG13" s="134"/>
      <c r="CH13" s="134"/>
      <c r="CI13" s="134"/>
      <c r="CJ13" s="134" t="s">
        <v>158</v>
      </c>
      <c r="CK13" s="89" t="s">
        <v>158</v>
      </c>
      <c r="CL13" s="10"/>
      <c r="CM13" s="10"/>
      <c r="CN13" s="104"/>
      <c r="CO13" s="90" t="s">
        <v>103</v>
      </c>
      <c r="CP13" s="134" t="s">
        <v>158</v>
      </c>
      <c r="CQ13" s="134"/>
      <c r="CR13" s="134"/>
      <c r="CS13" s="134"/>
      <c r="CT13" s="134" t="s">
        <v>158</v>
      </c>
      <c r="CU13" s="89" t="s">
        <v>158</v>
      </c>
      <c r="CV13" s="10"/>
      <c r="CW13" s="10"/>
      <c r="CX13" s="104"/>
      <c r="CY13" s="90" t="s">
        <v>103</v>
      </c>
      <c r="CZ13" s="134" t="s">
        <v>158</v>
      </c>
      <c r="DA13" s="134"/>
      <c r="DB13" s="134"/>
      <c r="DC13" s="134"/>
      <c r="DD13" s="134" t="s">
        <v>158</v>
      </c>
      <c r="DE13" s="89" t="s">
        <v>158</v>
      </c>
      <c r="DF13" s="10"/>
      <c r="DG13" s="10"/>
      <c r="DH13" s="104"/>
      <c r="DI13" s="90" t="s">
        <v>103</v>
      </c>
      <c r="DJ13" s="134" t="s">
        <v>158</v>
      </c>
      <c r="DK13" s="134"/>
      <c r="DL13" s="134"/>
      <c r="DM13" s="134"/>
      <c r="DN13" s="134"/>
      <c r="DO13" s="89"/>
      <c r="DP13" s="10"/>
      <c r="DQ13" s="10"/>
      <c r="DR13" s="112"/>
      <c r="EB13" s="112"/>
      <c r="EL13" s="112"/>
      <c r="EV13" s="112"/>
      <c r="FF13" s="112"/>
      <c r="FP13" s="112"/>
      <c r="FZ13" s="112"/>
      <c r="GJ13" s="112"/>
      <c r="GT13" s="112"/>
      <c r="HD13" s="112"/>
      <c r="HN13" s="112"/>
      <c r="HX13" s="112"/>
      <c r="IH13" s="112"/>
    </row>
    <row xmlns:x14ac="http://schemas.microsoft.com/office/spreadsheetml/2009/9/ac" r="14" ht="15.75" customHeight="true" x14ac:dyDescent="0.25">
      <c r="A14" s="368" t="str">
        <f ca="true">IF(ISBLANK('Data Summary'!A16),"",'Data Summary'!A16)</f>
        <v>NLD_2022_UIS</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c r="BT14" s="105"/>
      <c r="BU14" s="83" t="s">
        <v>23</v>
      </c>
      <c r="BV14" s="9"/>
      <c r="BW14" s="9"/>
      <c r="BX14" s="9"/>
      <c r="BY14" s="64"/>
      <c r="BZ14" s="65"/>
      <c r="CA14" s="66"/>
      <c r="CB14" s="10"/>
      <c r="CC14" s="10"/>
      <c r="CD14" s="105"/>
      <c r="CE14" s="83" t="s">
        <v>23</v>
      </c>
      <c r="CF14" s="9"/>
      <c r="CG14" s="9"/>
      <c r="CH14" s="9"/>
      <c r="CI14" s="64"/>
      <c r="CJ14" s="65"/>
      <c r="CK14" s="66"/>
      <c r="CL14" s="10"/>
      <c r="CM14" s="10"/>
      <c r="CN14" s="105"/>
      <c r="CO14" s="83" t="s">
        <v>23</v>
      </c>
      <c r="CP14" s="9"/>
      <c r="CQ14" s="9"/>
      <c r="CR14" s="9"/>
      <c r="CS14" s="64"/>
      <c r="CT14" s="65"/>
      <c r="CU14" s="66"/>
      <c r="CV14" s="10"/>
      <c r="CW14" s="10"/>
      <c r="CX14" s="105"/>
      <c r="CY14" s="83" t="s">
        <v>23</v>
      </c>
      <c r="CZ14" s="9"/>
      <c r="DA14" s="9"/>
      <c r="DB14" s="9"/>
      <c r="DC14" s="64"/>
      <c r="DD14" s="65"/>
      <c r="DE14" s="66"/>
      <c r="DF14" s="10"/>
      <c r="DG14" s="10"/>
      <c r="DH14" s="105"/>
      <c r="DI14" s="83" t="s">
        <v>23</v>
      </c>
      <c r="DJ14" s="9"/>
      <c r="DK14" s="9"/>
      <c r="DL14" s="9"/>
      <c r="DM14" s="64"/>
      <c r="DN14" s="65"/>
      <c r="DO14" s="66"/>
      <c r="DP14" s="10"/>
      <c r="DQ14" s="10"/>
    </row>
    <row xmlns:x14ac="http://schemas.microsoft.com/office/spreadsheetml/2009/9/ac" r="15" ht="15.75" customHeight="true" thickBot="true" x14ac:dyDescent="0.3">
      <c r="A15" s="368" t="str">
        <f ca="true">IF(ISBLANK('Data Summary'!A17),"",'Data Summary'!A17)</f>
        <v>NLD_2022_PWH</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c r="BT15" s="106"/>
      <c r="BU15" s="84" t="s">
        <v>20</v>
      </c>
      <c r="BV15" s="68"/>
      <c r="BW15" s="68"/>
      <c r="BX15" s="68"/>
      <c r="BY15" s="68"/>
      <c r="BZ15" s="68"/>
      <c r="CA15" s="24"/>
      <c r="CB15" s="20"/>
      <c r="CC15" s="20"/>
      <c r="CD15" s="106"/>
      <c r="CE15" s="84" t="s">
        <v>20</v>
      </c>
      <c r="CF15" s="68"/>
      <c r="CG15" s="68"/>
      <c r="CH15" s="68"/>
      <c r="CI15" s="68"/>
      <c r="CJ15" s="68"/>
      <c r="CK15" s="24"/>
      <c r="CL15" s="20"/>
      <c r="CM15" s="20"/>
      <c r="CN15" s="106"/>
      <c r="CO15" s="84" t="s">
        <v>20</v>
      </c>
      <c r="CP15" s="68"/>
      <c r="CQ15" s="68"/>
      <c r="CR15" s="68"/>
      <c r="CS15" s="68"/>
      <c r="CT15" s="68"/>
      <c r="CU15" s="24"/>
      <c r="CV15" s="20"/>
      <c r="CW15" s="20"/>
      <c r="CX15" s="106"/>
      <c r="CY15" s="84" t="s">
        <v>20</v>
      </c>
      <c r="CZ15" s="68"/>
      <c r="DA15" s="68"/>
      <c r="DB15" s="68"/>
      <c r="DC15" s="68"/>
      <c r="DD15" s="68"/>
      <c r="DE15" s="24"/>
      <c r="DF15" s="20"/>
      <c r="DG15" s="20"/>
      <c r="DH15" s="106"/>
      <c r="DI15" s="84" t="s">
        <v>20</v>
      </c>
      <c r="DJ15" s="68"/>
      <c r="DK15" s="68"/>
      <c r="DL15" s="68"/>
      <c r="DM15" s="68"/>
      <c r="DN15" s="68"/>
      <c r="DO15" s="24"/>
      <c r="DP15" s="20"/>
      <c r="DQ15" s="20"/>
    </row>
    <row xmlns:x14ac="http://schemas.microsoft.com/office/spreadsheetml/2009/9/ac" r="16" s="3" customFormat="true" x14ac:dyDescent="0.25">
      <c r="A16" s="369" t="str">
        <f ca="true">IF(ISBLANK('Data Summary'!A18),"",'Data Summary'!A18)</f>
        <v/>
      </c>
      <c r="B16" s="107"/>
      <c r="L16" s="107"/>
      <c r="V16" s="107"/>
      <c r="AF16" s="107"/>
      <c r="AP16" s="107"/>
      <c r="AZ16" s="107"/>
      <c r="BA16" s="107"/>
      <c r="BJ16" s="107"/>
      <c r="BT16" s="107"/>
      <c r="CD16" s="107"/>
      <c r="CN16" s="107"/>
      <c r="CX16" s="107"/>
      <c r="DH16" s="107"/>
      <c r="DR16" s="107"/>
      <c r="EB16" s="107"/>
      <c r="EL16" s="107"/>
      <c r="EV16" s="107"/>
      <c r="FF16" s="107"/>
      <c r="FP16" s="107"/>
      <c r="FZ16" s="107"/>
      <c r="GJ16" s="107"/>
      <c r="GT16" s="107"/>
      <c r="HD16" s="107"/>
      <c r="HN16" s="107"/>
      <c r="HX16" s="107"/>
      <c r="IH16" s="107"/>
    </row>
    <row xmlns:x14ac="http://schemas.microsoft.com/office/spreadsheetml/2009/9/ac" r="17" s="3" customFormat="true" x14ac:dyDescent="0.25">
      <c r="A17" s="369" t="str">
        <f ca="true">IF(ISBLANK('Data Summary'!A19),"",'Data Summary'!A19)</f>
        <v/>
      </c>
      <c r="B17" s="107"/>
      <c r="L17" s="107"/>
      <c r="V17" s="107"/>
      <c r="AF17" s="107"/>
      <c r="AP17" s="107"/>
      <c r="AZ17" s="107"/>
      <c r="BA17" s="107"/>
      <c r="BJ17" s="107"/>
      <c r="BT17" s="107"/>
      <c r="CD17" s="107"/>
      <c r="CN17" s="107"/>
      <c r="CX17" s="107"/>
      <c r="DH17" s="107"/>
      <c r="DR17" s="107"/>
      <c r="EB17" s="107"/>
      <c r="EL17" s="107"/>
      <c r="EV17" s="107"/>
      <c r="FF17" s="107"/>
      <c r="FP17" s="107"/>
      <c r="FZ17" s="107"/>
      <c r="GJ17" s="107"/>
      <c r="GT17" s="107"/>
      <c r="HD17" s="107"/>
      <c r="HN17" s="107"/>
      <c r="HX17" s="107"/>
      <c r="IH17" s="107"/>
    </row>
    <row xmlns:x14ac="http://schemas.microsoft.com/office/spreadsheetml/2009/9/ac" r="18" s="3" customFormat="true" x14ac:dyDescent="0.25">
      <c r="A18" s="369" t="str">
        <f ca="true">IF(ISBLANK('Data Summary'!A20),"",'Data Summary'!A20)</f>
        <v/>
      </c>
      <c r="B18" s="107"/>
      <c r="L18" s="107"/>
      <c r="V18" s="107"/>
      <c r="AF18" s="107"/>
      <c r="AP18" s="107"/>
      <c r="AZ18" s="107"/>
      <c r="BA18" s="107"/>
      <c r="BJ18" s="107"/>
      <c r="BT18" s="107"/>
      <c r="CD18" s="107"/>
      <c r="CN18" s="107"/>
      <c r="CX18" s="107"/>
      <c r="DH18" s="107"/>
      <c r="DR18" s="107"/>
      <c r="EB18" s="107"/>
      <c r="EL18" s="107"/>
      <c r="EV18" s="107"/>
      <c r="FF18" s="107"/>
      <c r="FP18" s="107"/>
      <c r="FZ18" s="107"/>
      <c r="GJ18" s="107"/>
      <c r="GT18" s="107"/>
      <c r="HD18" s="107"/>
      <c r="HN18" s="107"/>
      <c r="HX18" s="107"/>
      <c r="IH18" s="107"/>
    </row>
    <row xmlns:x14ac="http://schemas.microsoft.com/office/spreadsheetml/2009/9/ac" r="19" s="3" customFormat="true" x14ac:dyDescent="0.25">
      <c r="A19" s="369" t="str">
        <f ca="true">IF(ISBLANK('Data Summary'!A21),"",'Data Summary'!A21)</f>
        <v/>
      </c>
      <c r="B19" s="107"/>
      <c r="L19" s="107"/>
      <c r="V19" s="107"/>
      <c r="AF19" s="107"/>
      <c r="AP19" s="107"/>
      <c r="AZ19" s="107"/>
      <c r="BA19" s="107"/>
      <c r="BJ19" s="107"/>
      <c r="BT19" s="107"/>
      <c r="CD19" s="107"/>
      <c r="CN19" s="107"/>
      <c r="CX19" s="107"/>
      <c r="DH19" s="107"/>
      <c r="DR19" s="107"/>
      <c r="EB19" s="107"/>
      <c r="EL19" s="107"/>
      <c r="EV19" s="107"/>
      <c r="FF19" s="107"/>
      <c r="FP19" s="107"/>
      <c r="FZ19" s="107"/>
      <c r="GJ19" s="107"/>
      <c r="GT19" s="107"/>
      <c r="HD19" s="107"/>
      <c r="HN19" s="107"/>
      <c r="HX19" s="107"/>
      <c r="IH19" s="107"/>
    </row>
    <row xmlns:x14ac="http://schemas.microsoft.com/office/spreadsheetml/2009/9/ac" r="20" s="3" customFormat="true" x14ac:dyDescent="0.25">
      <c r="A20" s="369" t="str">
        <f ca="true">IF(ISBLANK('Data Summary'!A22),"",'Data Summary'!A22)</f>
        <v/>
      </c>
      <c r="B20" s="107"/>
      <c r="L20" s="107"/>
      <c r="V20" s="107"/>
      <c r="AF20" s="107"/>
      <c r="AP20" s="107"/>
      <c r="AZ20" s="107"/>
      <c r="BA20" s="107"/>
      <c r="BJ20" s="107"/>
      <c r="BT20" s="107"/>
      <c r="CD20" s="107"/>
      <c r="CN20" s="107"/>
      <c r="CX20" s="107"/>
      <c r="DH20" s="107"/>
      <c r="DR20" s="107"/>
      <c r="EB20" s="107"/>
      <c r="EL20" s="107"/>
      <c r="EV20" s="107"/>
      <c r="FF20" s="107"/>
      <c r="FP20" s="107"/>
      <c r="FZ20" s="107"/>
      <c r="GJ20" s="107"/>
      <c r="GT20" s="107"/>
      <c r="HD20" s="107"/>
      <c r="HN20" s="107"/>
      <c r="HX20" s="107"/>
      <c r="IH20" s="107"/>
    </row>
    <row xmlns:x14ac="http://schemas.microsoft.com/office/spreadsheetml/2009/9/ac" r="21" s="3" customFormat="true" x14ac:dyDescent="0.25">
      <c r="A21" s="369" t="str">
        <f ca="true">IF(ISBLANK('Data Summary'!A23),"",'Data Summary'!A23)</f>
        <v/>
      </c>
      <c r="B21" s="107"/>
      <c r="L21" s="107"/>
      <c r="V21" s="107"/>
      <c r="AF21" s="107"/>
      <c r="AP21" s="107"/>
      <c r="AZ21" s="107"/>
      <c r="BA21" s="107"/>
      <c r="BJ21" s="107"/>
      <c r="BT21" s="107"/>
      <c r="CD21" s="107"/>
      <c r="CN21" s="107"/>
      <c r="CX21" s="107"/>
      <c r="DH21" s="107"/>
      <c r="DR21" s="107"/>
      <c r="EB21" s="107"/>
      <c r="EL21" s="107"/>
      <c r="EV21" s="107"/>
      <c r="FF21" s="107"/>
      <c r="FP21" s="107"/>
      <c r="FZ21" s="107"/>
      <c r="GJ21" s="107"/>
      <c r="GT21" s="107"/>
      <c r="HD21" s="107"/>
      <c r="HN21" s="107"/>
      <c r="HX21" s="107"/>
      <c r="IH21" s="107"/>
    </row>
    <row xmlns:x14ac="http://schemas.microsoft.com/office/spreadsheetml/2009/9/ac" r="22" s="3" customFormat="true" x14ac:dyDescent="0.25">
      <c r="A22" s="369" t="str">
        <f ca="true">IF(ISBLANK('Data Summary'!A24),"",'Data Summary'!A24)</f>
        <v/>
      </c>
      <c r="B22" s="107"/>
      <c r="L22" s="107"/>
      <c r="V22" s="107"/>
      <c r="AF22" s="107"/>
      <c r="AP22" s="107"/>
      <c r="AZ22" s="107"/>
      <c r="BA22" s="107"/>
      <c r="BJ22" s="107"/>
      <c r="BT22" s="107"/>
      <c r="CD22" s="107"/>
      <c r="CN22" s="107"/>
      <c r="CX22" s="107"/>
      <c r="DH22" s="107"/>
      <c r="DR22" s="107"/>
      <c r="EB22" s="107"/>
      <c r="EL22" s="107"/>
      <c r="EV22" s="107"/>
      <c r="FF22" s="107"/>
      <c r="FP22" s="107"/>
      <c r="FZ22" s="107"/>
      <c r="GJ22" s="107"/>
      <c r="GT22" s="107"/>
      <c r="HD22" s="107"/>
      <c r="HN22" s="107"/>
      <c r="HX22" s="107"/>
      <c r="IH22" s="107"/>
    </row>
    <row xmlns:x14ac="http://schemas.microsoft.com/office/spreadsheetml/2009/9/ac" r="23" s="3" customFormat="true" x14ac:dyDescent="0.25">
      <c r="A23" s="369" t="str">
        <f ca="true">IF(ISBLANK('Data Summary'!A25),"",'Data Summary'!A25)</f>
        <v/>
      </c>
      <c r="B23" s="107"/>
      <c r="L23" s="107"/>
      <c r="V23" s="107"/>
      <c r="AF23" s="107"/>
      <c r="AP23" s="107"/>
      <c r="AZ23" s="107"/>
      <c r="BA23" s="107"/>
      <c r="BJ23" s="107"/>
      <c r="BT23" s="107"/>
      <c r="CD23" s="107"/>
      <c r="CN23" s="107"/>
      <c r="CX23" s="107"/>
      <c r="DH23" s="107"/>
      <c r="DR23" s="107"/>
      <c r="EB23" s="107"/>
      <c r="EL23" s="107"/>
      <c r="EV23" s="107"/>
      <c r="FF23" s="107"/>
      <c r="FP23" s="107"/>
      <c r="FZ23" s="107"/>
      <c r="GJ23" s="107"/>
      <c r="GT23" s="107"/>
      <c r="HD23" s="107"/>
      <c r="HN23" s="107"/>
      <c r="HX23" s="107"/>
      <c r="IH23" s="107"/>
    </row>
    <row xmlns:x14ac="http://schemas.microsoft.com/office/spreadsheetml/2009/9/ac" r="24" s="3" customFormat="true" x14ac:dyDescent="0.25">
      <c r="A24" s="369" t="str">
        <f ca="true">IF(ISBLANK('Data Summary'!A26),"",'Data Summary'!A26)</f>
        <v/>
      </c>
      <c r="B24" s="107"/>
      <c r="L24" s="107"/>
      <c r="V24" s="107"/>
      <c r="AF24" s="107"/>
      <c r="AP24" s="107"/>
      <c r="AZ24" s="107"/>
      <c r="BA24" s="107"/>
      <c r="BJ24" s="107"/>
      <c r="BT24" s="107"/>
      <c r="CD24" s="107"/>
      <c r="CN24" s="107"/>
      <c r="CX24" s="107"/>
      <c r="DH24" s="107"/>
      <c r="DR24" s="107"/>
      <c r="EB24" s="107"/>
      <c r="EL24" s="107"/>
      <c r="EV24" s="107"/>
      <c r="FF24" s="107"/>
      <c r="FP24" s="107"/>
      <c r="FZ24" s="107"/>
      <c r="GJ24" s="107"/>
      <c r="GT24" s="107"/>
      <c r="HD24" s="107"/>
      <c r="HN24" s="107"/>
      <c r="HX24" s="107"/>
      <c r="IH24" s="107"/>
    </row>
    <row xmlns:x14ac="http://schemas.microsoft.com/office/spreadsheetml/2009/9/ac" r="25" s="3" customFormat="true" x14ac:dyDescent="0.25">
      <c r="A25" s="369" t="str">
        <f ca="true">IF(ISBLANK('Data Summary'!A27),"",'Data Summary'!A27)</f>
        <v/>
      </c>
      <c r="B25" s="107"/>
      <c r="L25" s="107"/>
      <c r="V25" s="107"/>
      <c r="AF25" s="107"/>
      <c r="AP25" s="107"/>
      <c r="AZ25" s="107"/>
      <c r="BA25" s="107"/>
      <c r="BJ25" s="107"/>
      <c r="BT25" s="107"/>
      <c r="CD25" s="107"/>
      <c r="CN25" s="107"/>
      <c r="CX25" s="107"/>
      <c r="DH25" s="107"/>
      <c r="DR25" s="107"/>
      <c r="EB25" s="107"/>
      <c r="EL25" s="107"/>
      <c r="EV25" s="107"/>
      <c r="FF25" s="107"/>
      <c r="FP25" s="107"/>
      <c r="FZ25" s="107"/>
      <c r="GJ25" s="107"/>
      <c r="GT25" s="107"/>
      <c r="HD25" s="107"/>
      <c r="HN25" s="107"/>
      <c r="HX25" s="107"/>
      <c r="IH25" s="107"/>
    </row>
    <row xmlns:x14ac="http://schemas.microsoft.com/office/spreadsheetml/2009/9/ac" r="26" s="3" customFormat="true" x14ac:dyDescent="0.25">
      <c r="A26" s="369" t="str">
        <f ca="true">IF(ISBLANK('Data Summary'!A28),"",'Data Summary'!A28)</f>
        <v/>
      </c>
      <c r="B26" s="107"/>
      <c r="L26" s="107"/>
      <c r="V26" s="107"/>
      <c r="AF26" s="107"/>
      <c r="AP26" s="107"/>
      <c r="AZ26" s="107"/>
      <c r="BA26" s="107"/>
      <c r="BJ26" s="107"/>
      <c r="BT26" s="107"/>
      <c r="CD26" s="107"/>
      <c r="CN26" s="107"/>
      <c r="CX26" s="107"/>
      <c r="DH26" s="107"/>
      <c r="DR26" s="107"/>
      <c r="EB26" s="107"/>
      <c r="EL26" s="107"/>
      <c r="EV26" s="107"/>
      <c r="FF26" s="107"/>
      <c r="FP26" s="107"/>
      <c r="FZ26" s="107"/>
      <c r="GJ26" s="107"/>
      <c r="GT26" s="107"/>
      <c r="HD26" s="107"/>
      <c r="HN26" s="107"/>
      <c r="HX26" s="107"/>
      <c r="IH26" s="107"/>
    </row>
    <row xmlns:x14ac="http://schemas.microsoft.com/office/spreadsheetml/2009/9/ac" r="27" s="3" customFormat="true" x14ac:dyDescent="0.25">
      <c r="A27" s="369" t="str">
        <f ca="true">IF(ISBLANK('Data Summary'!A29),"",'Data Summary'!A29)</f>
        <v/>
      </c>
      <c r="B27" s="107"/>
      <c r="L27" s="107"/>
      <c r="V27" s="107"/>
      <c r="AF27" s="107"/>
      <c r="AP27" s="107"/>
      <c r="AZ27" s="107"/>
      <c r="BA27" s="107"/>
      <c r="BJ27" s="107"/>
      <c r="BT27" s="107"/>
      <c r="CD27" s="107"/>
      <c r="CN27" s="107"/>
      <c r="CX27" s="107"/>
      <c r="DH27" s="107"/>
      <c r="DR27" s="107"/>
      <c r="EB27" s="107"/>
      <c r="EL27" s="107"/>
      <c r="EV27" s="107"/>
      <c r="FF27" s="107"/>
      <c r="FP27" s="107"/>
      <c r="FZ27" s="107"/>
      <c r="GJ27" s="107"/>
      <c r="GT27" s="107"/>
      <c r="HD27" s="107"/>
      <c r="HN27" s="107"/>
      <c r="HX27" s="107"/>
      <c r="IH27" s="107"/>
    </row>
    <row xmlns:x14ac="http://schemas.microsoft.com/office/spreadsheetml/2009/9/ac" r="28" s="3" customFormat="true" x14ac:dyDescent="0.25">
      <c r="A28" s="369" t="str">
        <f ca="true">IF(ISBLANK('Data Summary'!A30),"",'Data Summary'!A30)</f>
        <v/>
      </c>
      <c r="B28" s="107"/>
      <c r="L28" s="107"/>
      <c r="V28" s="107"/>
      <c r="AF28" s="107"/>
      <c r="AP28" s="107"/>
      <c r="AZ28" s="107"/>
      <c r="BA28" s="107"/>
      <c r="BJ28" s="107"/>
      <c r="BT28" s="107"/>
      <c r="CD28" s="107"/>
      <c r="CN28" s="107"/>
      <c r="CX28" s="107"/>
      <c r="DH28" s="107"/>
      <c r="DR28" s="107"/>
      <c r="EB28" s="107"/>
      <c r="EL28" s="107"/>
      <c r="EV28" s="107"/>
      <c r="FF28" s="107"/>
      <c r="FP28" s="107"/>
      <c r="FZ28" s="107"/>
      <c r="GJ28" s="107"/>
      <c r="GT28" s="107"/>
      <c r="HD28" s="107"/>
      <c r="HN28" s="107"/>
      <c r="HX28" s="107"/>
      <c r="IH28" s="107"/>
    </row>
    <row xmlns:x14ac="http://schemas.microsoft.com/office/spreadsheetml/2009/9/ac" r="29" s="3" customFormat="true" x14ac:dyDescent="0.25">
      <c r="A29" s="369" t="str">
        <f ca="true">IF(ISBLANK('Data Summary'!A31),"",'Data Summary'!A31)</f>
        <v/>
      </c>
      <c r="B29" s="107"/>
      <c r="L29" s="107"/>
      <c r="V29" s="107"/>
      <c r="AF29" s="107"/>
      <c r="AP29" s="107"/>
      <c r="AZ29" s="107"/>
      <c r="BA29" s="107"/>
      <c r="BJ29" s="107"/>
      <c r="BT29" s="107"/>
      <c r="CD29" s="107"/>
      <c r="CN29" s="107"/>
      <c r="CX29" s="107"/>
      <c r="DH29" s="107"/>
      <c r="DR29" s="107"/>
      <c r="EB29" s="107"/>
      <c r="EL29" s="107"/>
      <c r="EV29" s="107"/>
      <c r="FF29" s="107"/>
      <c r="FP29" s="107"/>
      <c r="FZ29" s="107"/>
      <c r="GJ29" s="107"/>
      <c r="GT29" s="107"/>
      <c r="HD29" s="107"/>
      <c r="HN29" s="107"/>
      <c r="HX29" s="107"/>
      <c r="IH29" s="107"/>
    </row>
    <row xmlns:x14ac="http://schemas.microsoft.com/office/spreadsheetml/2009/9/ac" r="30" s="3" customFormat="true" x14ac:dyDescent="0.25">
      <c r="A30" s="369" t="str">
        <f ca="true">IF(ISBLANK('Data Summary'!A32),"",'Data Summary'!A32)</f>
        <v/>
      </c>
      <c r="B30" s="107"/>
      <c r="L30" s="107"/>
      <c r="V30" s="107"/>
      <c r="AF30" s="107"/>
      <c r="AP30" s="107"/>
      <c r="AZ30" s="107"/>
      <c r="BA30" s="107"/>
      <c r="BJ30" s="107"/>
      <c r="BT30" s="107"/>
      <c r="CD30" s="107"/>
      <c r="CN30" s="107"/>
      <c r="CX30" s="107"/>
      <c r="DH30" s="107"/>
      <c r="DR30" s="107"/>
      <c r="EB30" s="107"/>
      <c r="EL30" s="107"/>
      <c r="EV30" s="107"/>
      <c r="FF30" s="107"/>
      <c r="FP30" s="107"/>
      <c r="FZ30" s="107"/>
      <c r="GJ30" s="107"/>
      <c r="GT30" s="107"/>
      <c r="HD30" s="107"/>
      <c r="HN30" s="107"/>
      <c r="HX30" s="107"/>
      <c r="IH30" s="107"/>
    </row>
    <row xmlns:x14ac="http://schemas.microsoft.com/office/spreadsheetml/2009/9/ac" r="31" s="3" customFormat="true" x14ac:dyDescent="0.25">
      <c r="A31" s="369" t="str">
        <f ca="true">IF(ISBLANK('Data Summary'!A33),"",'Data Summary'!A33)</f>
        <v/>
      </c>
      <c r="B31" s="107"/>
      <c r="L31" s="107"/>
      <c r="V31" s="107"/>
      <c r="AF31" s="107"/>
      <c r="AP31" s="107"/>
      <c r="AZ31" s="107"/>
      <c r="BA31" s="107"/>
      <c r="BJ31" s="107"/>
      <c r="BT31" s="107"/>
      <c r="CD31" s="107"/>
      <c r="CN31" s="107"/>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69"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69"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69"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9"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9"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9"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9"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9"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9"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9"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9"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9"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9"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9"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9"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9"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9"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9"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9"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9"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9"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9"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9"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9"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9"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9"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9"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9"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9"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9"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9"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9"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9"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9"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9"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9"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9"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9"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9"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9"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9"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9"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9"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9"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9"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9"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9"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9"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9"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9"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9"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9"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9"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9"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9"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9"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9"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9"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9"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9"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9"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9"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9"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9"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9"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9"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9"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9"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9"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9"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9"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9"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9"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9"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9"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9"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9"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9"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9"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9"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9"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9"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9"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9"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9"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9"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9"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9"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9"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9"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9"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9"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9"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9"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9"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9"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9"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9"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9"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9"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9"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9"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9"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9"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9"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9"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9"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9"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9"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9"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9"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9"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9"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9"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9"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9"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9"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9"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9"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9"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c r="IH622" s="107"/>
    </row>
  </sheetData>
  <mergeCells count="13">
    <mergeCell ref="DI10:DO10"/>
    <mergeCell ref="CE10:CK10"/>
    <mergeCell ref="CO10:CU10"/>
    <mergeCell ref="CY10:DE10"/>
    <mergeCell ref="A2:A3"/>
    <mergeCell ref="BK10:BQ10"/>
    <mergeCell ref="C10:I10"/>
    <mergeCell ref="BA10:BG10"/>
    <mergeCell ref="M10:S10"/>
    <mergeCell ref="W10:AC10"/>
    <mergeCell ref="AG10:AM10"/>
    <mergeCell ref="AQ10:AW10"/>
    <mergeCell ref="BU10:CA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Netherlands</v>
      </c>
      <c r="C2" s="92"/>
      <c r="D2" s="93"/>
      <c r="E2" s="93"/>
      <c r="F2" s="93"/>
      <c r="G2" s="94"/>
    </row>
    <row xmlns:x14ac="http://schemas.microsoft.com/office/spreadsheetml/2009/9/ac" r="3" x14ac:dyDescent="0.2">
      <c r="B3" s="552" t="s">
        <v>181</v>
      </c>
      <c r="C3" s="552"/>
      <c r="D3" s="552"/>
      <c r="E3" s="552"/>
      <c r="F3" s="552"/>
      <c r="G3" s="55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9">
        <v>2000</v>
      </c>
      <c r="C5" s="903">
        <v>2701241</v>
      </c>
      <c r="D5" s="904">
        <v>76.794998168945313</v>
      </c>
      <c r="E5" s="905">
        <v>391916</v>
      </c>
      <c r="F5" s="906">
        <v>1190666</v>
      </c>
      <c r="G5" s="907">
        <v>1118659</v>
      </c>
    </row>
    <row xmlns:x14ac="http://schemas.microsoft.com/office/spreadsheetml/2009/9/ac" r="6" x14ac:dyDescent="0.2">
      <c r="B6" s="765">
        <v>2001</v>
      </c>
      <c r="C6" s="908">
        <v>2725328</v>
      </c>
      <c r="D6" s="909">
        <v>77.830001831054688</v>
      </c>
      <c r="E6" s="910">
        <v>387753</v>
      </c>
      <c r="F6" s="911">
        <v>1201080</v>
      </c>
      <c r="G6" s="912">
        <v>1136495</v>
      </c>
    </row>
    <row xmlns:x14ac="http://schemas.microsoft.com/office/spreadsheetml/2009/9/ac" r="7" x14ac:dyDescent="0.2">
      <c r="B7" s="771">
        <v>2002</v>
      </c>
      <c r="C7" s="913">
        <v>2751150</v>
      </c>
      <c r="D7" s="914">
        <v>79.112998962402344</v>
      </c>
      <c r="E7" s="915">
        <v>390146</v>
      </c>
      <c r="F7" s="916">
        <v>1203337</v>
      </c>
      <c r="G7" s="917">
        <v>1157667</v>
      </c>
    </row>
    <row xmlns:x14ac="http://schemas.microsoft.com/office/spreadsheetml/2009/9/ac" r="8" x14ac:dyDescent="0.2">
      <c r="B8" s="777">
        <v>2003</v>
      </c>
      <c r="C8" s="918">
        <v>2773174</v>
      </c>
      <c r="D8" s="919">
        <v>80.340995788574219</v>
      </c>
      <c r="E8" s="920">
        <v>398292</v>
      </c>
      <c r="F8" s="921">
        <v>1194682</v>
      </c>
      <c r="G8" s="922">
        <v>1180200</v>
      </c>
    </row>
    <row xmlns:x14ac="http://schemas.microsoft.com/office/spreadsheetml/2009/9/ac" r="9" x14ac:dyDescent="0.2">
      <c r="B9" s="783">
        <v>2004</v>
      </c>
      <c r="C9" s="923">
        <v>2786165</v>
      </c>
      <c r="D9" s="924">
        <v>81.513999938964844</v>
      </c>
      <c r="E9" s="925">
        <v>405719</v>
      </c>
      <c r="F9" s="926">
        <v>1185765</v>
      </c>
      <c r="G9" s="927">
        <v>1194681</v>
      </c>
    </row>
    <row xmlns:x14ac="http://schemas.microsoft.com/office/spreadsheetml/2009/9/ac" r="10" x14ac:dyDescent="0.2">
      <c r="B10" s="789">
        <v>2005</v>
      </c>
      <c r="C10" s="928">
        <v>2795016</v>
      </c>
      <c r="D10" s="929">
        <v>82.6300048828125</v>
      </c>
      <c r="E10" s="930">
        <v>411129</v>
      </c>
      <c r="F10" s="931">
        <v>1183971</v>
      </c>
      <c r="G10" s="932">
        <v>1199916</v>
      </c>
    </row>
    <row xmlns:x14ac="http://schemas.microsoft.com/office/spreadsheetml/2009/9/ac" r="11" x14ac:dyDescent="0.2">
      <c r="B11" s="795">
        <v>2006</v>
      </c>
      <c r="C11" s="933">
        <v>2797523</v>
      </c>
      <c r="D11" s="934">
        <v>83.636001586914063</v>
      </c>
      <c r="E11" s="935">
        <v>411118</v>
      </c>
      <c r="F11" s="936">
        <v>1184606</v>
      </c>
      <c r="G11" s="937">
        <v>1201799</v>
      </c>
    </row>
    <row xmlns:x14ac="http://schemas.microsoft.com/office/spreadsheetml/2009/9/ac" r="12" x14ac:dyDescent="0.2">
      <c r="B12" s="801">
        <v>2007</v>
      </c>
      <c r="C12" s="938">
        <v>2799012</v>
      </c>
      <c r="D12" s="939">
        <v>84.53900146484375</v>
      </c>
      <c r="E12" s="940">
        <v>404511</v>
      </c>
      <c r="F12" s="941">
        <v>1189537</v>
      </c>
      <c r="G12" s="942">
        <v>1204964</v>
      </c>
    </row>
    <row xmlns:x14ac="http://schemas.microsoft.com/office/spreadsheetml/2009/9/ac" r="13" x14ac:dyDescent="0.2">
      <c r="B13" s="807">
        <v>2008</v>
      </c>
      <c r="C13" s="943">
        <v>2800305</v>
      </c>
      <c r="D13" s="944">
        <v>85.402000427246094</v>
      </c>
      <c r="E13" s="945">
        <v>400816</v>
      </c>
      <c r="F13" s="946">
        <v>1197544</v>
      </c>
      <c r="G13" s="947">
        <v>1201945</v>
      </c>
    </row>
    <row xmlns:x14ac="http://schemas.microsoft.com/office/spreadsheetml/2009/9/ac" r="14" x14ac:dyDescent="0.2">
      <c r="B14" s="813">
        <v>2009</v>
      </c>
      <c r="C14" s="948">
        <v>2789887</v>
      </c>
      <c r="D14" s="949">
        <v>86.288002014160156</v>
      </c>
      <c r="E14" s="950">
        <v>393018</v>
      </c>
      <c r="F14" s="951">
        <v>1205416</v>
      </c>
      <c r="G14" s="952">
        <v>1191453</v>
      </c>
    </row>
    <row xmlns:x14ac="http://schemas.microsoft.com/office/spreadsheetml/2009/9/ac" r="15" x14ac:dyDescent="0.2">
      <c r="B15" s="819">
        <v>2010</v>
      </c>
      <c r="C15" s="953">
        <v>2777119</v>
      </c>
      <c r="D15" s="954">
        <v>87.133995056152344</v>
      </c>
      <c r="E15" s="955">
        <v>380867</v>
      </c>
      <c r="F15" s="956">
        <v>1212188</v>
      </c>
      <c r="G15" s="957">
        <v>1184064</v>
      </c>
    </row>
    <row xmlns:x14ac="http://schemas.microsoft.com/office/spreadsheetml/2009/9/ac" r="16" x14ac:dyDescent="0.2">
      <c r="B16" s="825">
        <v>2011</v>
      </c>
      <c r="C16" s="958">
        <v>2947102</v>
      </c>
      <c r="D16" s="959">
        <v>87.879005432128906</v>
      </c>
      <c r="E16" s="960">
        <v>555789</v>
      </c>
      <c r="F16" s="961">
        <v>1206343</v>
      </c>
      <c r="G16" s="962">
        <v>1184970</v>
      </c>
    </row>
    <row xmlns:x14ac="http://schemas.microsoft.com/office/spreadsheetml/2009/9/ac" r="17" x14ac:dyDescent="0.2">
      <c r="B17" s="831">
        <v>2012</v>
      </c>
      <c r="C17" s="963">
        <v>3138503</v>
      </c>
      <c r="D17" s="964">
        <v>88.587997436523438</v>
      </c>
      <c r="E17" s="965">
        <v>554460</v>
      </c>
      <c r="F17" s="966">
        <v>1193106</v>
      </c>
      <c r="G17" s="967">
        <v>1390937</v>
      </c>
    </row>
    <row xmlns:x14ac="http://schemas.microsoft.com/office/spreadsheetml/2009/9/ac" r="18" x14ac:dyDescent="0.2">
      <c r="B18" s="837">
        <v>2013</v>
      </c>
      <c r="C18" s="968">
        <v>3125626</v>
      </c>
      <c r="D18" s="969">
        <v>89.187004089355469</v>
      </c>
      <c r="E18" s="970">
        <v>554209</v>
      </c>
      <c r="F18" s="971">
        <v>1172128</v>
      </c>
      <c r="G18" s="972">
        <v>1399289</v>
      </c>
    </row>
    <row xmlns:x14ac="http://schemas.microsoft.com/office/spreadsheetml/2009/9/ac" r="19" x14ac:dyDescent="0.2">
      <c r="B19" s="843">
        <v>2014</v>
      </c>
      <c r="C19" s="973">
        <v>3113191</v>
      </c>
      <c r="D19" s="974">
        <v>89.69000244140625</v>
      </c>
      <c r="E19" s="975">
        <v>556442</v>
      </c>
      <c r="F19" s="976">
        <v>1152568</v>
      </c>
      <c r="G19" s="977">
        <v>1404181</v>
      </c>
    </row>
    <row xmlns:x14ac="http://schemas.microsoft.com/office/spreadsheetml/2009/9/ac" r="20" x14ac:dyDescent="0.2">
      <c r="B20" s="849">
        <v>2015</v>
      </c>
      <c r="C20" s="978">
        <v>3104198</v>
      </c>
      <c r="D20" s="979">
        <v>90.172996520996094</v>
      </c>
      <c r="E20" s="980">
        <v>551540</v>
      </c>
      <c r="F20" s="981">
        <v>1139020</v>
      </c>
      <c r="G20" s="982">
        <v>1413638</v>
      </c>
    </row>
    <row xmlns:x14ac="http://schemas.microsoft.com/office/spreadsheetml/2009/9/ac" r="21" x14ac:dyDescent="0.2">
      <c r="B21" s="855">
        <v>2016</v>
      </c>
      <c r="C21" s="983">
        <v>3098125</v>
      </c>
      <c r="D21" s="984">
        <v>90.635002136230469</v>
      </c>
      <c r="E21" s="985">
        <v>544192</v>
      </c>
      <c r="F21" s="986">
        <v>1128183</v>
      </c>
      <c r="G21" s="987">
        <v>1425750</v>
      </c>
    </row>
    <row xmlns:x14ac="http://schemas.microsoft.com/office/spreadsheetml/2009/9/ac" r="22" x14ac:dyDescent="0.2">
      <c r="B22" s="861">
        <v>2017</v>
      </c>
      <c r="C22" s="988">
        <v>3091129</v>
      </c>
      <c r="D22" s="989">
        <v>91.077003479003906</v>
      </c>
      <c r="E22" s="990">
        <v>533632</v>
      </c>
      <c r="F22" s="991">
        <v>1125190</v>
      </c>
      <c r="G22" s="992">
        <v>1432307</v>
      </c>
    </row>
    <row xmlns:x14ac="http://schemas.microsoft.com/office/spreadsheetml/2009/9/ac" r="23" x14ac:dyDescent="0.2">
      <c r="B23" s="867">
        <v>2018</v>
      </c>
      <c r="C23" s="993">
        <v>3081124</v>
      </c>
      <c r="D23" s="994">
        <v>91.489997863769531</v>
      </c>
      <c r="E23" s="995">
        <v>531614</v>
      </c>
      <c r="F23" s="996">
        <v>1123762</v>
      </c>
      <c r="G23" s="997">
        <v>1425748</v>
      </c>
    </row>
    <row xmlns:x14ac="http://schemas.microsoft.com/office/spreadsheetml/2009/9/ac" r="24" x14ac:dyDescent="0.2">
      <c r="B24" s="873">
        <v>2019</v>
      </c>
      <c r="C24" s="998">
        <v>3060854</v>
      </c>
      <c r="D24" s="999">
        <v>91.875999450683594</v>
      </c>
      <c r="E24" s="1000">
        <v>527757</v>
      </c>
      <c r="F24" s="1001">
        <v>1118935</v>
      </c>
      <c r="G24" s="1002">
        <v>1414162</v>
      </c>
    </row>
    <row xmlns:x14ac="http://schemas.microsoft.com/office/spreadsheetml/2009/9/ac" r="25" x14ac:dyDescent="0.2">
      <c r="B25" s="879">
        <v>2020</v>
      </c>
      <c r="C25" s="1003">
        <v>3039402</v>
      </c>
      <c r="D25" s="1004">
        <v>92.236000061035156</v>
      </c>
      <c r="E25" s="1005">
        <v>529687</v>
      </c>
      <c r="F25" s="1006">
        <v>1113624</v>
      </c>
      <c r="G25" s="1007">
        <v>1396091</v>
      </c>
    </row>
    <row xmlns:x14ac="http://schemas.microsoft.com/office/spreadsheetml/2009/9/ac" r="26" x14ac:dyDescent="0.2">
      <c r="B26" s="885">
        <v>2021</v>
      </c>
      <c r="C26" s="1008">
        <v>3014295</v>
      </c>
      <c r="D26" s="1009">
        <v>92.571998596191406</v>
      </c>
      <c r="E26" s="1010">
        <v>523931</v>
      </c>
      <c r="F26" s="1011">
        <v>1106545</v>
      </c>
      <c r="G26" s="1012">
        <v>1383819</v>
      </c>
    </row>
    <row xmlns:x14ac="http://schemas.microsoft.com/office/spreadsheetml/2009/9/ac" r="27" x14ac:dyDescent="0.2">
      <c r="B27" s="891">
        <v>2022</v>
      </c>
      <c r="C27" s="892">
        <v>2995223</v>
      </c>
      <c r="D27" s="893">
        <v>92.886001586914063</v>
      </c>
      <c r="E27" s="894">
        <v>521712</v>
      </c>
      <c r="F27" s="895">
        <v>1095991</v>
      </c>
      <c r="G27" s="896">
        <v>1377520</v>
      </c>
    </row>
    <row xmlns:x14ac="http://schemas.microsoft.com/office/spreadsheetml/2009/9/ac" r="28" x14ac:dyDescent="0.2">
      <c r="B28" s="897">
        <v>2023</v>
      </c>
      <c r="C28" s="898">
        <v>2952213</v>
      </c>
      <c r="D28" s="899">
        <v>93.179000854492188</v>
      </c>
      <c r="E28" s="900">
        <v>515830</v>
      </c>
      <c r="F28" s="901">
        <v>1079204</v>
      </c>
      <c r="G28" s="902">
        <v>1357179</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249</v>
      </c>
    </row>
    <row xmlns:x14ac="http://schemas.microsoft.com/office/spreadsheetml/2009/9/ac" r="39" x14ac:dyDescent="0.2">
      <c r="B39" s="388"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81BA8-042B-4B7F-8BEF-BC84141EFF44}">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4" t="s">
        <v>229</v>
      </c>
      <c r="C2" s="554"/>
    </row>
    <row xmlns:x14ac="http://schemas.microsoft.com/office/spreadsheetml/2009/9/ac" r="3" ht="6" customHeight="true" x14ac:dyDescent="0.25">
      <c r="B3" s="353"/>
    </row>
    <row xmlns:x14ac="http://schemas.microsoft.com/office/spreadsheetml/2009/9/ac" r="4" ht="30" customHeight="true" x14ac:dyDescent="0.25">
      <c r="B4" s="355" t="s">
        <v>230</v>
      </c>
      <c r="C4" s="356" t="s">
        <v>231</v>
      </c>
    </row>
    <row xmlns:x14ac="http://schemas.microsoft.com/office/spreadsheetml/2009/9/ac" r="5" ht="30" customHeight="true" x14ac:dyDescent="0.25">
      <c r="B5" s="355" t="s">
        <v>48</v>
      </c>
      <c r="C5" s="356" t="s">
        <v>232</v>
      </c>
    </row>
    <row xmlns:x14ac="http://schemas.microsoft.com/office/spreadsheetml/2009/9/ac" r="6" ht="30" customHeight="true" x14ac:dyDescent="0.25">
      <c r="B6" s="355" t="s">
        <v>233</v>
      </c>
      <c r="C6" s="356" t="s">
        <v>234</v>
      </c>
    </row>
    <row xmlns:x14ac="http://schemas.microsoft.com/office/spreadsheetml/2009/9/ac" r="7" ht="30" customHeight="true" x14ac:dyDescent="0.25">
      <c r="B7" s="355" t="s">
        <v>235</v>
      </c>
      <c r="C7" s="356" t="s">
        <v>236</v>
      </c>
    </row>
    <row xmlns:x14ac="http://schemas.microsoft.com/office/spreadsheetml/2009/9/ac" r="8" ht="30" customHeight="true" x14ac:dyDescent="0.25">
      <c r="B8" s="355" t="s">
        <v>145</v>
      </c>
      <c r="C8" s="356" t="s">
        <v>237</v>
      </c>
    </row>
    <row xmlns:x14ac="http://schemas.microsoft.com/office/spreadsheetml/2009/9/ac" r="9" ht="30" customHeight="true" x14ac:dyDescent="0.25">
      <c r="B9" s="355" t="s">
        <v>238</v>
      </c>
      <c r="C9" s="356" t="s">
        <v>239</v>
      </c>
    </row>
    <row xmlns:x14ac="http://schemas.microsoft.com/office/spreadsheetml/2009/9/ac" r="10" ht="30" customHeight="true" x14ac:dyDescent="0.25">
      <c r="B10" s="355" t="s">
        <v>149</v>
      </c>
      <c r="C10" s="356" t="s">
        <v>240</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241</v>
      </c>
    </row>
    <row xmlns:x14ac="http://schemas.microsoft.com/office/spreadsheetml/2009/9/ac" r="13" x14ac:dyDescent="0.25">
      <c r="B13" s="360" t="s">
        <v>244</v>
      </c>
    </row>
    <row xmlns:x14ac="http://schemas.microsoft.com/office/spreadsheetml/2009/9/ac" r="14" x14ac:dyDescent="0.25">
      <c r="B14" s="362" t="s">
        <v>242</v>
      </c>
    </row>
    <row xmlns:x14ac="http://schemas.microsoft.com/office/spreadsheetml/2009/9/ac" r="15" ht="76.5" customHeight="true" x14ac:dyDescent="0.25">
      <c r="B15" s="555" t="s">
        <v>243</v>
      </c>
      <c r="C15" s="55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D9BA9-BB3A-4791-B08A-1D1B7EF04543}">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7" customWidth="true"/>
    <col min="2" max="2" width="12.375" style="557" customWidth="true"/>
    <col min="3" max="8" width="9" style="557" customWidth="true"/>
    <col min="9" max="9" width="12.375" style="557" customWidth="true"/>
    <col min="10" max="15" width="9" style="557" customWidth="true"/>
    <col min="16" max="16" width="12.375" style="557" customWidth="true"/>
    <col min="17" max="22" width="9" style="557" customWidth="true"/>
    <col min="23" max="38" width="9" style="557"/>
    <col min="39" max="16384" width="9" style="565"/>
  </cols>
  <sheetData>
    <row xmlns:x14ac="http://schemas.microsoft.com/office/spreadsheetml/2009/9/ac" r="1" s="557" customFormat="true" x14ac:dyDescent="0.2">
      <c r="A1" s="556" t="s">
        <v>151</v>
      </c>
      <c r="B1" s="556"/>
      <c r="C1" s="556"/>
      <c r="D1" s="556"/>
      <c r="E1" s="556"/>
      <c r="F1" s="556"/>
      <c r="G1" s="556"/>
      <c r="H1" s="556"/>
      <c r="I1" s="556"/>
      <c r="J1" s="556"/>
      <c r="K1" s="556"/>
      <c r="L1" s="556"/>
      <c r="M1" s="556"/>
      <c r="N1" s="556"/>
      <c r="O1" s="556"/>
      <c r="P1" s="556"/>
      <c r="Q1" s="556"/>
      <c r="R1" s="556"/>
      <c r="S1" s="556"/>
      <c r="T1" s="556"/>
      <c r="U1" s="556"/>
      <c r="V1" s="556"/>
    </row>
    <row xmlns:x14ac="http://schemas.microsoft.com/office/spreadsheetml/2009/9/ac" r="2" s="557" customFormat="true" x14ac:dyDescent="0.2">
      <c r="A2" s="556"/>
      <c r="B2" s="556"/>
      <c r="C2" s="556"/>
      <c r="D2" s="556"/>
      <c r="E2" s="556"/>
      <c r="F2" s="556"/>
      <c r="G2" s="556"/>
      <c r="H2" s="556"/>
      <c r="I2" s="556"/>
      <c r="J2" s="556"/>
      <c r="K2" s="556"/>
      <c r="L2" s="556"/>
      <c r="M2" s="556"/>
      <c r="N2" s="556"/>
      <c r="O2" s="556"/>
      <c r="P2" s="556"/>
      <c r="Q2" s="556"/>
      <c r="R2" s="556"/>
      <c r="S2" s="556"/>
      <c r="T2" s="556"/>
      <c r="U2" s="556"/>
      <c r="V2" s="556"/>
    </row>
    <row xmlns:x14ac="http://schemas.microsoft.com/office/spreadsheetml/2009/9/ac" r="3" s="557" customFormat="true" ht="18" x14ac:dyDescent="0.2">
      <c r="A3" s="558"/>
      <c r="B3" s="558"/>
      <c r="C3" s="558"/>
      <c r="D3" s="558"/>
      <c r="E3" s="558"/>
      <c r="F3" s="558"/>
      <c r="G3" s="558"/>
      <c r="H3" s="558"/>
      <c r="I3" s="558"/>
      <c r="J3" s="558"/>
      <c r="K3" s="558"/>
      <c r="L3" s="558"/>
      <c r="M3" s="558"/>
      <c r="N3" s="558"/>
      <c r="O3" s="558"/>
      <c r="P3" s="558"/>
      <c r="Q3" s="558"/>
      <c r="R3" s="558"/>
      <c r="S3" s="558"/>
      <c r="T3" s="558"/>
      <c r="U3" s="558"/>
      <c r="V3" s="558"/>
    </row>
    <row xmlns:x14ac="http://schemas.microsoft.com/office/spreadsheetml/2009/9/ac" r="4" ht="15.75" x14ac:dyDescent="0.25">
      <c r="B4" s="559" t="s">
        <v>13</v>
      </c>
      <c r="E4" s="560"/>
      <c r="I4" s="561" t="s">
        <v>14</v>
      </c>
      <c r="P4" s="562" t="s">
        <v>15</v>
      </c>
    </row>
    <row xmlns:x14ac="http://schemas.microsoft.com/office/spreadsheetml/2009/9/ac" r="6" x14ac:dyDescent="0.2">
      <c r="G6" s="563"/>
      <c r="H6" s="563"/>
      <c r="I6" s="563"/>
      <c r="K6" s="563"/>
      <c r="L6" s="563"/>
    </row>
    <row xmlns:x14ac="http://schemas.microsoft.com/office/spreadsheetml/2009/9/ac" r="7" ht="15.75" x14ac:dyDescent="0.2">
      <c r="G7" s="563"/>
      <c r="H7" s="563"/>
      <c r="I7" s="563"/>
      <c r="K7" s="564"/>
      <c r="L7" s="563"/>
    </row>
    <row xmlns:x14ac="http://schemas.microsoft.com/office/spreadsheetml/2009/9/ac" r="8" x14ac:dyDescent="0.2">
      <c r="G8" s="563"/>
      <c r="H8" s="563"/>
      <c r="I8" s="563"/>
      <c r="K8" s="563"/>
      <c r="L8" s="563"/>
    </row>
    <row xmlns:x14ac="http://schemas.microsoft.com/office/spreadsheetml/2009/9/ac" r="9" x14ac:dyDescent="0.2">
      <c r="G9" s="563"/>
      <c r="H9" s="563"/>
      <c r="I9" s="563"/>
      <c r="K9" s="563"/>
      <c r="L9" s="563"/>
    </row>
    <row xmlns:x14ac="http://schemas.microsoft.com/office/spreadsheetml/2009/9/ac" r="10" x14ac:dyDescent="0.2">
      <c r="G10" s="563"/>
      <c r="H10" s="563"/>
      <c r="I10" s="563"/>
      <c r="K10" s="563"/>
      <c r="L10" s="563"/>
    </row>
    <row xmlns:x14ac="http://schemas.microsoft.com/office/spreadsheetml/2009/9/ac" r="11" x14ac:dyDescent="0.2">
      <c r="G11" s="563"/>
      <c r="H11" s="563"/>
      <c r="I11" s="563"/>
      <c r="K11" s="563"/>
      <c r="L11" s="563"/>
    </row>
    <row xmlns:x14ac="http://schemas.microsoft.com/office/spreadsheetml/2009/9/ac" r="12" x14ac:dyDescent="0.2">
      <c r="G12" s="563"/>
      <c r="H12" s="563"/>
      <c r="I12" s="563"/>
      <c r="K12" s="563"/>
      <c r="L12" s="563"/>
    </row>
    <row xmlns:x14ac="http://schemas.microsoft.com/office/spreadsheetml/2009/9/ac" r="13" x14ac:dyDescent="0.2">
      <c r="G13" s="563"/>
      <c r="H13" s="563"/>
      <c r="I13" s="563"/>
      <c r="K13" s="563"/>
      <c r="L13" s="563"/>
    </row>
    <row xmlns:x14ac="http://schemas.microsoft.com/office/spreadsheetml/2009/9/ac" r="14" x14ac:dyDescent="0.2">
      <c r="G14" s="563"/>
      <c r="H14" s="563"/>
      <c r="I14" s="563"/>
      <c r="K14" s="563"/>
      <c r="L14" s="563"/>
    </row>
    <row xmlns:x14ac="http://schemas.microsoft.com/office/spreadsheetml/2009/9/ac" r="15" x14ac:dyDescent="0.2">
      <c r="G15" s="563"/>
      <c r="H15" s="563"/>
      <c r="I15" s="563"/>
      <c r="K15" s="563"/>
      <c r="L15" s="563"/>
    </row>
    <row xmlns:x14ac="http://schemas.microsoft.com/office/spreadsheetml/2009/9/ac" r="16" x14ac:dyDescent="0.2">
      <c r="G16" s="563"/>
      <c r="H16" s="563"/>
      <c r="I16" s="563"/>
      <c r="K16" s="563"/>
      <c r="L16" s="563"/>
    </row>
    <row xmlns:x14ac="http://schemas.microsoft.com/office/spreadsheetml/2009/9/ac" r="17" x14ac:dyDescent="0.2">
      <c r="G17" s="563"/>
      <c r="H17" s="563"/>
      <c r="I17" s="563"/>
      <c r="K17" s="563"/>
      <c r="L17" s="563"/>
    </row>
    <row xmlns:x14ac="http://schemas.microsoft.com/office/spreadsheetml/2009/9/ac" r="18" x14ac:dyDescent="0.2">
      <c r="G18" s="563"/>
      <c r="H18" s="563"/>
      <c r="I18" s="563"/>
      <c r="K18" s="563"/>
      <c r="L18" s="563"/>
    </row>
    <row xmlns:x14ac="http://schemas.microsoft.com/office/spreadsheetml/2009/9/ac" r="19" x14ac:dyDescent="0.2">
      <c r="G19" s="563"/>
      <c r="H19" s="563"/>
      <c r="I19" s="563"/>
      <c r="K19" s="563"/>
      <c r="L19" s="563"/>
    </row>
    <row xmlns:x14ac="http://schemas.microsoft.com/office/spreadsheetml/2009/9/ac" r="20" x14ac:dyDescent="0.2">
      <c r="G20" s="563"/>
      <c r="H20" s="563"/>
      <c r="I20" s="563"/>
      <c r="K20" s="563"/>
      <c r="L20" s="563"/>
    </row>
    <row xmlns:x14ac="http://schemas.microsoft.com/office/spreadsheetml/2009/9/ac" r="21" x14ac:dyDescent="0.2">
      <c r="G21" s="563"/>
      <c r="H21" s="563"/>
      <c r="I21" s="563"/>
      <c r="K21" s="563"/>
      <c r="L21" s="563"/>
    </row>
    <row xmlns:x14ac="http://schemas.microsoft.com/office/spreadsheetml/2009/9/ac" r="23" x14ac:dyDescent="0.2">
      <c r="B23" s="566"/>
    </row>
    <row xmlns:x14ac="http://schemas.microsoft.com/office/spreadsheetml/2009/9/ac" r="25" x14ac:dyDescent="0.2">
      <c r="B25" s="567"/>
      <c r="C25" s="567" t="str">
        <f>+IF(OR((C28="National*"),(D28="Urban*"),(E28="Rural*"),(F28="Pre-primary*"),(G28="Primary*"),(H28="Secondary^"),(C28="National*^"),(D28="Urban*^"),(E28="Rural*^"),(F28="Pre-primary*^"),(G28="Primary*^"),(H28="Secondary*^")),"*No basic service estimate available","")</f>
        <v>*No basic service estimate available</v>
      </c>
      <c r="J25" s="567" t="str">
        <f>+IF(OR((J28="National*"),(K28="Urban*"),(L28="Rural*"),(M28="Pre-primary*"),(N28="Primary*"),(O28="Secondary^"),(J28="National*^"),(K28="Urban*^"),(L28="Rural*^"),(M28="Pre-primary*^"),(N28="Primary*^"),(O28="Secondary*^")),"*No basic service estimate available","")</f>
        <v>*No basic service estimate available</v>
      </c>
      <c r="Q25" s="56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6"/>
      <c r="C26" s="567" t="str">
        <f>+IF(OR((C28="National*^"),(D28="Urban*^"),(E28="Rural*^"),(F28="Pre-primary*^"),(G28="Primary*^"),(H28="Secondary*^")),"^Facilities that cannot be classified as improved or unimproved are treated as limited","")</f>
        <v/>
      </c>
      <c r="J26" s="567" t="str">
        <f>+IF(OR((J28="National*^"),(K28="Urban*^"),(L28="Rural*^"),(M28="Pre-primary*^"),(N28="Primary*^"),(O28="Secondary*^")),"^Facilities that cannot be classified as improved or unimproved are treated as limited","")</f>
        <v/>
      </c>
      <c r="Q26" s="567" t="str">
        <f>+IF(OR((Q28="National*^"),(R28="Urban*^"),(S28="Rural*^"),(T28="Pre-primary*^"),(U28="Primary*^"),(V28="Secondary*^")),"^Facilities that cannot be classified as having water or not are treated as limited","")</f>
        <v/>
      </c>
    </row>
    <row xmlns:x14ac="http://schemas.microsoft.com/office/spreadsheetml/2009/9/ac" r="27" x14ac:dyDescent="0.2">
      <c r="B27" s="568" t="str">
        <f>+Introduction!C7</f>
        <v>Netherlands</v>
      </c>
      <c r="C27" s="569" t="s">
        <v>206</v>
      </c>
      <c r="D27" s="569"/>
      <c r="E27" s="569"/>
      <c r="F27" s="569"/>
      <c r="G27" s="569"/>
      <c r="H27" s="569"/>
      <c r="I27" s="570" t="str">
        <f>+B27</f>
        <v>Netherlands</v>
      </c>
      <c r="J27" s="571" t="s">
        <v>14</v>
      </c>
      <c r="K27" s="572"/>
      <c r="L27" s="572"/>
      <c r="M27" s="572"/>
      <c r="N27" s="572"/>
      <c r="O27" s="572"/>
      <c r="P27" s="573" t="str">
        <f>+B27</f>
        <v>Netherlands</v>
      </c>
      <c r="Q27" s="574" t="s">
        <v>15</v>
      </c>
      <c r="R27" s="574"/>
      <c r="S27" s="574"/>
      <c r="T27" s="574"/>
      <c r="U27" s="574"/>
      <c r="V27" s="575"/>
      <c r="AM27" s="557"/>
      <c r="AN27" s="557"/>
      <c r="AO27" s="557"/>
      <c r="AP27" s="557"/>
      <c r="AQ27" s="557"/>
      <c r="AR27" s="557"/>
      <c r="AS27" s="557"/>
      <c r="AT27" s="557"/>
      <c r="AU27" s="557"/>
    </row>
    <row xmlns:x14ac="http://schemas.microsoft.com/office/spreadsheetml/2009/9/ac" r="28" x14ac:dyDescent="0.2">
      <c r="B28" s="576"/>
      <c r="C28" s="577" t="str">
        <f>IF(AND(C30=0.0000000001,C31=0.0000000001,C32=0.0000000001), "National*",IF(AND(C30=0.0000000001,ISNUMBER(C32)),"National*", "National"))</f>
        <v>National</v>
      </c>
      <c r="D28" s="578" t="str">
        <f>IF(AND(D30=0.0000000001,D31=0.0000000001,D32=0.0000000001), "Urban*",IF(AND(D30=0.0000000001,ISNUMBER(D32)),"Urban*", "Urban"))</f>
        <v>Urban*</v>
      </c>
      <c r="E28" s="578" t="str">
        <f>IF(AND(E30=0.0000000001,E31=0.0000000001,E32=0.0000000001), "Rural*",IF(AND(E30=0.0000000001,ISNUMBER(E32)),"Rural*", "Rural"))</f>
        <v>Rural*</v>
      </c>
      <c r="F28" s="578" t="str">
        <f>IF(AND(F30=0.0000000001,F31=0.0000000001,F32=0.0000000001), "Pre-primary*",IF(AND(F30=0.0000000001,ISNUMBER(F32)),"Pre-primary*", "Pre-primary"))</f>
        <v>Pre-primary*</v>
      </c>
      <c r="G28" s="578" t="str">
        <f>IF(AND(G30=0.0000000001,G31=0.0000000001,G32=0.0000000001), "Primary*",IF(AND(G30=0.0000000001,ISNUMBER(G32)),"Primary*", "Primary"))</f>
        <v>Primary</v>
      </c>
      <c r="H28" s="578" t="str">
        <f>IF(AND(H30=0.0000000001,H31=0.0000000001,H32=0.0000000001), "Secondary*",IF(AND(H30=0.0000000001,ISNUMBER(H32)),"Secondary*", "Secondary"))</f>
        <v>Secondary</v>
      </c>
      <c r="I28" s="576"/>
      <c r="J28" s="579" t="str">
        <f>IF(AND(J30=0.0000000001,J31=0.0000000001,J32=0.0000000001), "National*",IF(AND(J30=0.0000000001,ISNUMBER(J32)),"National*", "National"))</f>
        <v>National</v>
      </c>
      <c r="K28" s="578" t="str">
        <f>IF(AND(K30=0.0000000001,K31=0.0000000001,K32=0.0000000001), "Urban*",IF(AND(K30=0.0000000001,ISNUMBER(K32)),"Urban*", "Urban"))</f>
        <v>Urban*</v>
      </c>
      <c r="L28" s="578" t="str">
        <f>IF(AND(L30=0.0000000001,L31=0.0000000001,L32=0.0000000001), "Rural*",IF(AND(L30=0.0000000001,ISNUMBER(L32)),"Rural*", "Rural"))</f>
        <v>Rural*</v>
      </c>
      <c r="M28" s="578" t="str">
        <f>IF(AND(M30=0.0000000001,M31=0.0000000001,M32=0.0000000001), "Pre-primary*",IF(AND(M30=0.0000000001,ISNUMBER(M32)),"Pre-primary*", "Pre-primary"))</f>
        <v>Pre-primary*</v>
      </c>
      <c r="N28" s="578" t="str">
        <f>IF(AND(N30=0.0000000001,N31=0.0000000001,N32=0.0000000001), "Primary*",IF(AND(N30=0.0000000001,ISNUMBER(N32)),"Primary*", "Primary"))</f>
        <v>Primary</v>
      </c>
      <c r="O28" s="578" t="str">
        <f>IF(AND(O30=0.0000000001,O31=0.0000000001,O32=0.0000000001), "Secondary*",IF(AND(O30=0.0000000001,ISNUMBER(O32)),"Secondary*", "Secondary"))</f>
        <v>Secondary</v>
      </c>
      <c r="P28" s="580"/>
      <c r="Q28" s="581" t="str">
        <f>IF(AND(Q30=0.0000000001,Q31=0.0000000001,Q32=0.0000000001), "National*",IF(AND(Q30=0.0000000001,ISNUMBER(Q32)),"National*", "National"))</f>
        <v>National</v>
      </c>
      <c r="R28" s="578" t="str">
        <f>IF(AND(R30=0.0000000001,R31=0.0000000001,R32=0.0000000001), "Urban*",IF(AND(R30=0.0000000001,ISNUMBER(R32)),"Urban*", "Urban"))</f>
        <v>Urban*</v>
      </c>
      <c r="S28" s="578" t="str">
        <f>IF(AND(S30=0.0000000001,S31=0.0000000001,S32=0.0000000001), "Rural*",IF(AND(S30=0.0000000001,ISNUMBER(S32)),"Rural*", "Rural"))</f>
        <v>Rural*</v>
      </c>
      <c r="T28" s="578" t="str">
        <f>IF(AND(T30=0.0000000001,T31=0.0000000001,T32=0.0000000001), "Pre-primary*",IF(AND(T30=0.0000000001,ISNUMBER(T32)),"Pre-primary*", "Pre-primary"))</f>
        <v>Pre-primary*</v>
      </c>
      <c r="U28" s="578" t="str">
        <f>IF(AND(U30=0.0000000001,U31=0.0000000001,U32=0.0000000001), "Primary*",IF(AND(U30=0.0000000001,ISNUMBER(U32)),"Primary*", "Primary"))</f>
        <v>Primary</v>
      </c>
      <c r="V28" s="582" t="str">
        <f>IF(AND(V30=0.0000000001,V31=0.0000000001,V32=0.0000000001), "Secondary*",IF(AND(V30=0.0000000001,ISNUMBER(V32)),"Secondary*", "Secondary"))</f>
        <v>Secondary</v>
      </c>
      <c r="AM28" s="557"/>
      <c r="AN28" s="557"/>
      <c r="AO28" s="557"/>
      <c r="AP28" s="557"/>
      <c r="AQ28" s="557"/>
      <c r="AR28" s="557"/>
      <c r="AS28" s="557"/>
      <c r="AT28" s="557"/>
      <c r="AU28" s="557"/>
    </row>
    <row xmlns:x14ac="http://schemas.microsoft.com/office/spreadsheetml/2009/9/ac" r="29" ht="15.75" thickBot="true" x14ac:dyDescent="0.25">
      <c r="B29" s="576"/>
      <c r="C29" s="583">
        <f>IF(ISNUMBER(Regressions!B4), Regressions!B4, "-")</f>
        <v>2023</v>
      </c>
      <c r="D29" s="584">
        <f>C29</f>
        <v>2023</v>
      </c>
      <c r="E29" s="584">
        <f>D29</f>
        <v>2023</v>
      </c>
      <c r="F29" s="584">
        <f>E29</f>
        <v>2023</v>
      </c>
      <c r="G29" s="584">
        <f>F29</f>
        <v>2023</v>
      </c>
      <c r="H29" s="584">
        <f>F29</f>
        <v>2023</v>
      </c>
      <c r="I29" s="576"/>
      <c r="J29" s="585">
        <f>IF(ISNUMBER(Regressions!K4), Regressions!K4, "-")</f>
        <v>2023</v>
      </c>
      <c r="K29" s="586">
        <f>J29</f>
        <v>2023</v>
      </c>
      <c r="L29" s="586">
        <f>K29</f>
        <v>2023</v>
      </c>
      <c r="M29" s="586">
        <f>L29</f>
        <v>2023</v>
      </c>
      <c r="N29" s="586">
        <f>M29</f>
        <v>2023</v>
      </c>
      <c r="O29" s="586">
        <f>M29</f>
        <v>2023</v>
      </c>
      <c r="P29" s="580"/>
      <c r="Q29" s="587">
        <f>IF(ISNUMBER(Regressions!T4), Regressions!T4, "-")</f>
        <v>2023</v>
      </c>
      <c r="R29" s="588">
        <f>Q29</f>
        <v>2023</v>
      </c>
      <c r="S29" s="588">
        <f>R29</f>
        <v>2023</v>
      </c>
      <c r="T29" s="588">
        <f>S29</f>
        <v>2023</v>
      </c>
      <c r="U29" s="588">
        <f>T29</f>
        <v>2023</v>
      </c>
      <c r="V29" s="589">
        <f>T29</f>
        <v>2023</v>
      </c>
      <c r="AM29" s="557"/>
      <c r="AN29" s="557"/>
      <c r="AO29" s="557"/>
      <c r="AP29" s="557"/>
      <c r="AQ29" s="557"/>
      <c r="AR29" s="557"/>
      <c r="AS29" s="557"/>
      <c r="AT29" s="557"/>
      <c r="AU29" s="557"/>
    </row>
    <row xmlns:x14ac="http://schemas.microsoft.com/office/spreadsheetml/2009/9/ac" r="30" x14ac:dyDescent="0.2">
      <c r="B30" s="590" t="s">
        <v>154</v>
      </c>
      <c r="C30" s="591">
        <f>IF(ISNUMBER(Regressions!C4), Regressions!C4, 0.0000000001)</f>
        <v>100</v>
      </c>
      <c r="D30" s="591">
        <f>IF(ISNUMBER(Regressions!D4), Regressions!D4, 0.0000000001)</f>
        <v>1E-10</v>
      </c>
      <c r="E30" s="591">
        <f>IF(ISNUMBER(Regressions!E4), Regressions!E4, 0.0000000001)</f>
        <v>1E-10</v>
      </c>
      <c r="F30" s="591">
        <f>IF(ISNUMBER(Regressions!F4), Regressions!F4, 0.0000000001)</f>
        <v>1E-10</v>
      </c>
      <c r="G30" s="591">
        <f>IF(ISNUMBER(Regressions!G4), Regressions!G4, 0.0000000001)</f>
        <v>100</v>
      </c>
      <c r="H30" s="591">
        <f>IF(ISNUMBER(Regressions!H4), Regressions!H4, 0.0000000001)</f>
        <v>100</v>
      </c>
      <c r="I30" s="592" t="s">
        <v>154</v>
      </c>
      <c r="J30" s="591">
        <f>IF(ISNUMBER(Regressions!L4), Regressions!L4,0.0000000001)</f>
        <v>100</v>
      </c>
      <c r="K30" s="591">
        <f>IF(ISNUMBER(Regressions!M4), Regressions!M4,0.0000000001)</f>
        <v>1E-10</v>
      </c>
      <c r="L30" s="591">
        <f>IF(ISNUMBER(Regressions!N4), Regressions!N4,0.0000000001)</f>
        <v>1E-10</v>
      </c>
      <c r="M30" s="591">
        <f>IF(ISNUMBER(Regressions!O4), Regressions!O4,0.0000000001)</f>
        <v>1E-10</v>
      </c>
      <c r="N30" s="591">
        <f>IF(ISNUMBER(Regressions!P4), Regressions!P4,0.0000000001)</f>
        <v>100</v>
      </c>
      <c r="O30" s="591">
        <f>IF(ISNUMBER(Regressions!Q4), Regressions!Q4,0.0000000001)</f>
        <v>100</v>
      </c>
      <c r="P30" s="593" t="s">
        <v>154</v>
      </c>
      <c r="Q30" s="591">
        <f>IF(ISNUMBER(Regressions!U4), Regressions!U4,0.0000000001)</f>
        <v>100</v>
      </c>
      <c r="R30" s="591">
        <f>IF(ISNUMBER(Regressions!V4), Regressions!V4,0.0000000001)</f>
        <v>1E-10</v>
      </c>
      <c r="S30" s="591">
        <f>IF(ISNUMBER(Regressions!W4), Regressions!W4,0.0000000001)</f>
        <v>1E-10</v>
      </c>
      <c r="T30" s="591">
        <f>IF(ISNUMBER(Regressions!X4), Regressions!X4,0.0000000001)</f>
        <v>1E-10</v>
      </c>
      <c r="U30" s="591">
        <f>IF(ISNUMBER(Regressions!Y4), Regressions!Y4,0.0000000001)</f>
        <v>100</v>
      </c>
      <c r="V30" s="594">
        <f>IF(ISNUMBER(Regressions!Z4), Regressions!Z4,0.0000000001)</f>
        <v>100</v>
      </c>
      <c r="AM30" s="557"/>
      <c r="AN30" s="557"/>
      <c r="AO30" s="557"/>
      <c r="AP30" s="557"/>
      <c r="AQ30" s="557"/>
      <c r="AR30" s="557"/>
      <c r="AS30" s="557"/>
      <c r="AT30" s="557"/>
      <c r="AU30" s="557"/>
    </row>
    <row xmlns:x14ac="http://schemas.microsoft.com/office/spreadsheetml/2009/9/ac" r="31" x14ac:dyDescent="0.2">
      <c r="B31" s="595" t="s">
        <v>155</v>
      </c>
      <c r="C31" s="591">
        <f>IF(ISNUMBER(Regressions!C5), Regressions!C5, 0.0000000001)</f>
        <v>0</v>
      </c>
      <c r="D31" s="591">
        <f>IF(ISNUMBER(Regressions!D5), Regressions!D5, 0.0000000001)</f>
        <v>1E-10</v>
      </c>
      <c r="E31" s="591">
        <f>IF(ISNUMBER(Regressions!E5), Regressions!E5, 0.0000000001)</f>
        <v>1E-10</v>
      </c>
      <c r="F31" s="591">
        <f>IF(ISNUMBER(Regressions!F5), Regressions!F5, 0.0000000001)</f>
        <v>1E-10</v>
      </c>
      <c r="G31" s="591">
        <f>IF(ISNUMBER(Regressions!G5), Regressions!G5, 0.0000000001)</f>
        <v>0</v>
      </c>
      <c r="H31" s="591">
        <f>IF(ISNUMBER(Regressions!H5), Regressions!H5, 0.0000000001)</f>
        <v>0</v>
      </c>
      <c r="I31" s="596" t="s">
        <v>155</v>
      </c>
      <c r="J31" s="591">
        <f>IF(ISNUMBER(Regressions!L5), Regressions!L5,0.0000000001)</f>
        <v>0</v>
      </c>
      <c r="K31" s="591">
        <f>IF(ISNUMBER(Regressions!M5), Regressions!M5,0.0000000001)</f>
        <v>1E-10</v>
      </c>
      <c r="L31" s="591">
        <f>IF(ISNUMBER(Regressions!N5), Regressions!N5,0.0000000001)</f>
        <v>1E-10</v>
      </c>
      <c r="M31" s="591">
        <f>IF(ISNUMBER(Regressions!O5), Regressions!O5,0.0000000001)</f>
        <v>1E-10</v>
      </c>
      <c r="N31" s="591">
        <f>IF(ISNUMBER(Regressions!P5), Regressions!P5,0.0000000001)</f>
        <v>0</v>
      </c>
      <c r="O31" s="591">
        <f>IF(ISNUMBER(Regressions!Q5), Regressions!Q5,0.0000000001)</f>
        <v>0</v>
      </c>
      <c r="P31" s="597" t="s">
        <v>155</v>
      </c>
      <c r="Q31" s="591">
        <f>IF(ISNUMBER(Regressions!U5), Regressions!U5,0.0000000001)</f>
        <v>0</v>
      </c>
      <c r="R31" s="591">
        <f>IF(ISNUMBER(Regressions!V5), Regressions!V5,0.0000000001)</f>
        <v>1E-10</v>
      </c>
      <c r="S31" s="591">
        <f>IF(ISNUMBER(Regressions!W5), Regressions!W5,0.0000000001)</f>
        <v>1E-10</v>
      </c>
      <c r="T31" s="591">
        <f>IF(ISNUMBER(Regressions!X5), Regressions!X5,0.0000000001)</f>
        <v>1E-10</v>
      </c>
      <c r="U31" s="591">
        <f>IF(ISNUMBER(Regressions!Y5), Regressions!Y5,0.0000000001)</f>
        <v>0</v>
      </c>
      <c r="V31" s="594">
        <f>IF(ISNUMBER(Regressions!Z5), Regressions!Z5,0.0000000001)</f>
        <v>0</v>
      </c>
      <c r="AM31" s="557"/>
      <c r="AN31" s="557"/>
      <c r="AO31" s="557"/>
      <c r="AP31" s="557"/>
      <c r="AQ31" s="557"/>
      <c r="AR31" s="557"/>
      <c r="AS31" s="557"/>
      <c r="AT31" s="557"/>
      <c r="AU31" s="557"/>
    </row>
    <row xmlns:x14ac="http://schemas.microsoft.com/office/spreadsheetml/2009/9/ac" r="32" x14ac:dyDescent="0.2">
      <c r="B32" s="595" t="s">
        <v>153</v>
      </c>
      <c r="C32" s="591">
        <f>IF(ISNUMBER(Regressions!C6), Regressions!C6, 0.0000000001)</f>
        <v>0</v>
      </c>
      <c r="D32" s="591">
        <f>IF(ISNUMBER(Regressions!D6), Regressions!D6, 0.0000000001)</f>
        <v>1E-10</v>
      </c>
      <c r="E32" s="591">
        <f>IF(ISNUMBER(Regressions!E6), Regressions!E6, 0.0000000001)</f>
        <v>1E-10</v>
      </c>
      <c r="F32" s="591">
        <f>IF(ISNUMBER(Regressions!F6), Regressions!F6, 0.0000000001)</f>
        <v>1E-10</v>
      </c>
      <c r="G32" s="591">
        <f>IF(ISNUMBER(Regressions!G6), Regressions!G6, 0.0000000001)</f>
        <v>0</v>
      </c>
      <c r="H32" s="591">
        <f>IF(ISNUMBER(Regressions!H6), Regressions!H6, 0.0000000001)</f>
        <v>0</v>
      </c>
      <c r="I32" s="598" t="s">
        <v>153</v>
      </c>
      <c r="J32" s="591">
        <f>IF(ISNUMBER(Regressions!L6), Regressions!L6,0.0000000001)</f>
        <v>0</v>
      </c>
      <c r="K32" s="591">
        <f>IF(ISNUMBER(Regressions!M6), Regressions!M6,0.0000000001)</f>
        <v>1E-10</v>
      </c>
      <c r="L32" s="591">
        <f>IF(ISNUMBER(Regressions!N6), Regressions!N6,0.0000000001)</f>
        <v>1E-10</v>
      </c>
      <c r="M32" s="591">
        <f>IF(ISNUMBER(Regressions!O6), Regressions!O6,0.0000000001)</f>
        <v>1E-10</v>
      </c>
      <c r="N32" s="591">
        <f>IF(ISNUMBER(Regressions!P6), Regressions!P6,0.0000000001)</f>
        <v>0</v>
      </c>
      <c r="O32" s="591">
        <f>IF(ISNUMBER(Regressions!Q6), Regressions!Q6,0.0000000001)</f>
        <v>0</v>
      </c>
      <c r="P32" s="599" t="s">
        <v>153</v>
      </c>
      <c r="Q32" s="591">
        <f>IF(ISNUMBER(Regressions!U6), Regressions!U6,0.0000000001)</f>
        <v>0</v>
      </c>
      <c r="R32" s="591">
        <f>IF(ISNUMBER(Regressions!V6), Regressions!V6,0.0000000001)</f>
        <v>1E-10</v>
      </c>
      <c r="S32" s="591">
        <f>IF(ISNUMBER(Regressions!W6), Regressions!W6,0.0000000001)</f>
        <v>1E-10</v>
      </c>
      <c r="T32" s="591">
        <f>IF(ISNUMBER(Regressions!X6), Regressions!X6,0.0000000001)</f>
        <v>1E-10</v>
      </c>
      <c r="U32" s="591">
        <f>IF(ISNUMBER(Regressions!Y6), Regressions!Y6,0.0000000001)</f>
        <v>0</v>
      </c>
      <c r="V32" s="594">
        <f>IF(ISNUMBER(Regressions!Z6), Regressions!Z6,0.0000000001)</f>
        <v>0</v>
      </c>
      <c r="AM32" s="557"/>
      <c r="AN32" s="557"/>
      <c r="AO32" s="557"/>
      <c r="AP32" s="557"/>
      <c r="AQ32" s="557"/>
      <c r="AR32" s="557"/>
      <c r="AS32" s="557"/>
      <c r="AT32" s="557"/>
      <c r="AU32" s="557"/>
    </row>
    <row xmlns:x14ac="http://schemas.microsoft.com/office/spreadsheetml/2009/9/ac" r="33" ht="15.75" thickBot="true" x14ac:dyDescent="0.25">
      <c r="B33" s="600" t="s">
        <v>207</v>
      </c>
      <c r="C33" s="601">
        <f>IF(ISNUMBER(Regressions!C7), Regressions!C7, 0.0000000001)</f>
        <v>0</v>
      </c>
      <c r="D33" s="601">
        <f>IF(ISNUMBER(Regressions!D7), Regressions!D7, 0.0000000001)</f>
        <v>100</v>
      </c>
      <c r="E33" s="601">
        <f>IF(ISNUMBER(Regressions!E7), Regressions!E7, 0.0000000001)</f>
        <v>100</v>
      </c>
      <c r="F33" s="601">
        <f>IF(ISNUMBER(Regressions!F7), Regressions!F7, 0.0000000001)</f>
        <v>100</v>
      </c>
      <c r="G33" s="601">
        <f>IF(ISNUMBER(Regressions!G7), Regressions!G7, 0.0000000001)</f>
        <v>0</v>
      </c>
      <c r="H33" s="601">
        <f>IF(ISNUMBER(Regressions!H7), Regressions!H7, 0.0000000001)</f>
        <v>0</v>
      </c>
      <c r="I33" s="602" t="s">
        <v>207</v>
      </c>
      <c r="J33" s="603">
        <f>IF(ISNUMBER(Regressions!L7), Regressions!L7,0.0000000001)</f>
        <v>0</v>
      </c>
      <c r="K33" s="601">
        <f>IF(ISNUMBER(Regressions!M7), Regressions!M7,0.0000000001)</f>
        <v>100</v>
      </c>
      <c r="L33" s="601">
        <f>IF(ISNUMBER(Regressions!N7), Regressions!N7,0.0000000001)</f>
        <v>100</v>
      </c>
      <c r="M33" s="601">
        <f>IF(ISNUMBER(Regressions!O7), Regressions!O7,0.0000000001)</f>
        <v>100</v>
      </c>
      <c r="N33" s="601">
        <f>IF(ISNUMBER(Regressions!P7), Regressions!P7,0.0000000001)</f>
        <v>0</v>
      </c>
      <c r="O33" s="601">
        <f>IF(ISNUMBER(Regressions!Q7), Regressions!Q7,0.0000000001)</f>
        <v>0</v>
      </c>
      <c r="P33" s="604" t="s">
        <v>207</v>
      </c>
      <c r="Q33" s="603">
        <f>IF(ISNUMBER(Regressions!U7), Regressions!U7,0.0000000001)</f>
        <v>0</v>
      </c>
      <c r="R33" s="603">
        <f>IF(ISNUMBER(Regressions!V7), Regressions!V7,0.0000000001)</f>
        <v>100</v>
      </c>
      <c r="S33" s="601">
        <f>IF(ISNUMBER(Regressions!W7), Regressions!W7,0.0000000001)</f>
        <v>100</v>
      </c>
      <c r="T33" s="601">
        <f>IF(ISNUMBER(Regressions!X7), Regressions!X7,0.0000000001)</f>
        <v>100</v>
      </c>
      <c r="U33" s="601">
        <f>IF(ISNUMBER(Regressions!Y7), Regressions!Y7,0.0000000001)</f>
        <v>0</v>
      </c>
      <c r="V33" s="605">
        <f>IF(ISNUMBER(Regressions!Z7), Regressions!Z7,0.0000000001)</f>
        <v>0</v>
      </c>
    </row>
    <row xmlns:x14ac="http://schemas.microsoft.com/office/spreadsheetml/2009/9/ac" r="34" x14ac:dyDescent="0.2">
      <c r="B34" s="606" t="s">
        <v>247</v>
      </c>
    </row>
    <row xmlns:x14ac="http://schemas.microsoft.com/office/spreadsheetml/2009/9/ac" r="35" ht="6" customHeight="true" x14ac:dyDescent="0.2"/>
    <row xmlns:x14ac="http://schemas.microsoft.com/office/spreadsheetml/2009/9/ac" r="36" s="557" customFormat="true" ht="50.1" customHeight="true" x14ac:dyDescent="0.2">
      <c r="B36" s="607" t="s">
        <v>34</v>
      </c>
      <c r="C36" s="608" t="s">
        <v>259</v>
      </c>
      <c r="D36" s="608"/>
      <c r="E36" s="608"/>
      <c r="F36" s="608"/>
      <c r="G36" s="608"/>
      <c r="H36" s="608"/>
      <c r="I36" s="607" t="s">
        <v>34</v>
      </c>
      <c r="J36" s="609" t="s">
        <v>260</v>
      </c>
      <c r="K36" s="610"/>
      <c r="L36" s="610"/>
      <c r="M36" s="610"/>
      <c r="N36" s="610"/>
      <c r="O36" s="610"/>
      <c r="P36" s="607" t="s">
        <v>34</v>
      </c>
      <c r="Q36" s="611" t="s">
        <v>261</v>
      </c>
      <c r="R36" s="611"/>
      <c r="S36" s="611"/>
      <c r="T36" s="611"/>
      <c r="U36" s="611"/>
      <c r="V36" s="611"/>
    </row>
    <row xmlns:x14ac="http://schemas.microsoft.com/office/spreadsheetml/2009/9/ac" r="37" ht="50.1" customHeight="true" x14ac:dyDescent="0.2">
      <c r="B37" s="607" t="s">
        <v>35</v>
      </c>
      <c r="C37" s="612" t="s">
        <v>262</v>
      </c>
      <c r="D37" s="612"/>
      <c r="E37" s="612"/>
      <c r="F37" s="612"/>
      <c r="G37" s="612"/>
      <c r="H37" s="612"/>
      <c r="I37" s="607" t="s">
        <v>35</v>
      </c>
      <c r="J37" s="612" t="s">
        <v>263</v>
      </c>
      <c r="K37" s="612"/>
      <c r="L37" s="612"/>
      <c r="M37" s="612"/>
      <c r="N37" s="612"/>
      <c r="O37" s="612"/>
      <c r="P37" s="607" t="s">
        <v>35</v>
      </c>
      <c r="Q37" s="612" t="s">
        <v>264</v>
      </c>
      <c r="R37" s="612"/>
      <c r="S37" s="612"/>
      <c r="T37" s="612"/>
      <c r="U37" s="612"/>
      <c r="V37" s="612"/>
    </row>
    <row xmlns:x14ac="http://schemas.microsoft.com/office/spreadsheetml/2009/9/ac" r="38" ht="50.1" customHeight="true" x14ac:dyDescent="0.2">
      <c r="B38" s="607" t="s">
        <v>36</v>
      </c>
      <c r="C38" s="613" t="s">
        <v>265</v>
      </c>
      <c r="D38" s="613"/>
      <c r="E38" s="613"/>
      <c r="F38" s="613"/>
      <c r="G38" s="613"/>
      <c r="H38" s="613"/>
      <c r="I38" s="607" t="s">
        <v>36</v>
      </c>
      <c r="J38" s="613" t="s">
        <v>266</v>
      </c>
      <c r="K38" s="613"/>
      <c r="L38" s="613"/>
      <c r="M38" s="613"/>
      <c r="N38" s="613"/>
      <c r="O38" s="613"/>
      <c r="P38" s="607" t="s">
        <v>36</v>
      </c>
      <c r="Q38" s="613" t="s">
        <v>267</v>
      </c>
      <c r="R38" s="613"/>
      <c r="S38" s="613"/>
      <c r="T38" s="613"/>
      <c r="U38" s="613"/>
      <c r="V38" s="613"/>
    </row>
    <row xmlns:x14ac="http://schemas.microsoft.com/office/spreadsheetml/2009/9/ac" r="39" ht="50.1" customHeight="true" x14ac:dyDescent="0.2">
      <c r="B39" s="607" t="s">
        <v>207</v>
      </c>
      <c r="C39" s="614" t="s">
        <v>268</v>
      </c>
      <c r="D39" s="614"/>
      <c r="E39" s="614"/>
      <c r="F39" s="614"/>
      <c r="G39" s="614"/>
      <c r="H39" s="614"/>
      <c r="I39" s="607" t="s">
        <v>207</v>
      </c>
      <c r="J39" s="614" t="s">
        <v>268</v>
      </c>
      <c r="K39" s="614"/>
      <c r="L39" s="614"/>
      <c r="M39" s="614"/>
      <c r="N39" s="614"/>
      <c r="O39" s="614"/>
      <c r="P39" s="607" t="s">
        <v>207</v>
      </c>
      <c r="Q39" s="614" t="s">
        <v>268</v>
      </c>
      <c r="R39" s="614"/>
      <c r="S39" s="614"/>
      <c r="T39" s="614"/>
      <c r="U39" s="614"/>
      <c r="V39" s="61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247</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247</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247</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2013</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2014</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2015</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2016</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2017</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2018</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2019</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100</v>
      </c>
      <c r="Q12" s="85">
        <f ca="true">+IF(AND(ISNUMBER(OFFSET('Water Data'!$H$6,0,10*ROW('Water Data'!H6))),'Data Summary'!CF12="Yes"),OFFSET('Water Data'!$H$6,0,10*ROW('Water Data'!H6)),NA())</f>
        <v>100</v>
      </c>
      <c r="R12" s="85">
        <f ca="true">+IF(AND(ISNUMBER(OFFSET('Water Data'!$H$9,0,10*ROW('Water Data'!H6))),'Data Summary'!CG12="Yes"),OFFSET('Water Data'!$H$9,0,10*ROW('Water Data'!H6)),NA())</f>
        <v>100</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f ca="true">+IF(AND(ISNUMBER(OFFSET('Sanitation Data'!$H$4,0,10*ROW('Sanitation Data'!H6))),'Data Summary'!DE12="Yes"),100-OFFSET('Sanitation Data'!$H$4,0,10*ROW('Sanitation Data'!H6)),NA())</f>
        <v>100</v>
      </c>
      <c r="AQ12" s="86">
        <f ca="true">+IF(AND(ISNUMBER(OFFSET('Sanitation Data'!$H$6,0,10*ROW('Sanitation Data'!H6))),'Data Summary'!DF12="Yes"),OFFSET('Sanitation Data'!$H$6,0,10*ROW('Sanitation Data'!H6)),NA())</f>
        <v>100</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100</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f ca="true">+IF(AND(ISNUMBER(OFFSET('Hygiene Data'!$H$5,0,10*ROW('Hygiene Data'!H6))),'Data Summary'!EA12="Yes"),OFFSET('Hygiene Data'!$H$5,0,10*ROW('Hygiene Data'!H6)),NA())</f>
        <v>100</v>
      </c>
      <c r="BM12" s="87">
        <f ca="true">+IF(AND(ISNUMBER(OFFSET('Hygiene Data'!$H$7,0,10*ROW('Hygiene Data'!H6))),'Data Summary'!EB12="Yes"),OFFSET('Hygiene Data'!$H$7,0,10*ROW('Hygiene Data'!H6)),NA())</f>
        <v>100</v>
      </c>
      <c r="BN12" s="87">
        <f ca="true">+IF(AND(ISNUMBER(OFFSET('Hygiene Data'!$H$9,0,10*ROW('Hygiene Data'!H6))),'Data Summary'!EC12="Yes"),OFFSET('Hygiene Data'!$H$9,0,10*ROW('Hygiene Data'!H6)),NA())</f>
        <v>100</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str">
        <f ca="true">+RIGHT('Data Summary'!A13,LEN('Data Summary'!A13)-9)</f>
        <v>PWH</v>
      </c>
      <c r="B13" s="32" t="str">
        <f ca="true">+IF(ISTEXT('Data Summary'!B13),'Data Summary'!B13,"")</f>
        <v>Other</v>
      </c>
      <c r="C13" s="318">
        <f ca="true">+VALUE('Data Summary'!C13)</f>
        <v>2019</v>
      </c>
      <c r="D13" s="85">
        <f ca="true">+IF(AND(ISNUMBER(OFFSET('Water Data'!$D$4,0,10*ROW('Water Data'!D7))),'Data Summary'!BS13="Yes"),100-OFFSET('Water Data'!$D$4,0,10*ROW('Water Data'!D7)),NA())</f>
        <v>100</v>
      </c>
      <c r="E13" s="85">
        <f ca="true">+IF(AND(ISNUMBER(OFFSET('Water Data'!$D$6,0,10*ROW('Water Data'!D7))),'Data Summary'!BT13="Yes"),OFFSET('Water Data'!$D$6,0,10*ROW('Water Data'!D7)),NA())</f>
        <v>100</v>
      </c>
      <c r="F13" s="85">
        <f ca="true">+IF(AND(ISNUMBER(OFFSET('Water Data'!$D$9,0,10*ROW('Water Data'!D7))),'Data Summary'!BU13="Yes"),OFFSET('Water Data'!$D$9,0,10*ROW('Water Data'!D7)),NA())</f>
        <v>100</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f ca="true">+IF(AND(ISNUMBER(OFFSET('Sanitation Data'!$D$4,0,10*ROW('Sanitation Data'!D7))),'Data Summary'!CK13="Yes"),100-OFFSET('Sanitation Data'!$D$4,0,10*ROW('Sanitation Data'!D7)),NA())</f>
        <v>100</v>
      </c>
      <c r="W13" s="86">
        <f ca="true">+IF(AND(ISNUMBER(OFFSET('Sanitation Data'!$D$6,0,10*ROW('Sanitation Data'!D7))),'Data Summary'!CL13="Yes"),OFFSET('Sanitation Data'!$D$6,0,10*ROW('Sanitation Data'!D7)),NA())</f>
        <v>100</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f ca="true">+IF(AND(ISNUMBER(OFFSET('Sanitation Data'!$D$12,0,10*ROW('Sanitation Data'!D7))),'Data Summary'!CO13="Yes"),OFFSET('Sanitation Data'!$D$12,0,10*ROW('Sanitation Data'!D7)),NA())</f>
        <v>100</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f ca="true">+IF(AND(ISNUMBER(OFFSET('Hygiene Data'!$D$5,0,10*ROW('Hygiene Data'!D7))),'Data Summary'!DO13="Yes"),OFFSET('Hygiene Data'!$D$5,0,10*ROW('Hygiene Data'!D7)),NA())</f>
        <v>100</v>
      </c>
      <c r="BA13" s="87">
        <f ca="true">+IF(AND(ISNUMBER(OFFSET('Hygiene Data'!$D$7,0,10*ROW('Hygiene Data'!D7))),'Data Summary'!DP13="Yes"),OFFSET('Hygiene Data'!$D$7,0,10*ROW('Hygiene Data'!D7)),NA())</f>
        <v>100</v>
      </c>
      <c r="BB13" s="87">
        <f ca="true">+IF(AND(ISNUMBER(OFFSET('Hygiene Data'!$D$9,0,10*ROW('Hygiene Data'!D7))),'Data Summary'!DQ13="Yes"),OFFSET('Hygiene Data'!$D$9,0,10*ROW('Hygiene Data'!D7)),NA())</f>
        <v>100</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str">
        <f ca="true">+RIGHT('Data Summary'!A14,LEN('Data Summary'!A14)-9)</f>
        <v>UIS</v>
      </c>
      <c r="B14" s="32" t="str">
        <f ca="true">+IF(ISTEXT('Data Summary'!B14),'Data Summary'!B14,"")</f>
        <v>Other</v>
      </c>
      <c r="C14" s="318">
        <f ca="true">+VALUE('Data Summary'!C14)</f>
        <v>2020</v>
      </c>
      <c r="D14" s="85">
        <f ca="true">+IF(AND(ISNUMBER(OFFSET('Water Data'!$D$4,0,10*ROW('Water Data'!D8))),'Data Summary'!BS14="Yes"),100-OFFSET('Water Data'!$D$4,0,10*ROW('Water Data'!D8)),NA())</f>
        <v>100</v>
      </c>
      <c r="E14" s="85">
        <f ca="true">+IF(AND(ISNUMBER(OFFSET('Water Data'!$D$6,0,10*ROW('Water Data'!D8))),'Data Summary'!BT14="Yes"),OFFSET('Water Data'!$D$6,0,10*ROW('Water Data'!D8)),NA())</f>
        <v>100</v>
      </c>
      <c r="F14" s="85">
        <f ca="true">+IF(AND(ISNUMBER(OFFSET('Water Data'!$D$9,0,10*ROW('Water Data'!D8))),'Data Summary'!BU14="Yes"),OFFSET('Water Data'!$D$9,0,10*ROW('Water Data'!D8)),NA())</f>
        <v>100</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f ca="true">+IF(AND(ISNUMBER(OFFSET('Water Data'!$H$4,0,10*ROW('Water Data'!H8))),'Data Summary'!CE14="Yes"),100-OFFSET('Water Data'!$H$4,0,10*ROW('Water Data'!H8)),NA())</f>
        <v>100</v>
      </c>
      <c r="Q14" s="85">
        <f ca="true">+IF(AND(ISNUMBER(OFFSET('Water Data'!$H$6,0,10*ROW('Water Data'!H8))),'Data Summary'!CF14="Yes"),OFFSET('Water Data'!$H$6,0,10*ROW('Water Data'!H8)),NA())</f>
        <v>100</v>
      </c>
      <c r="R14" s="85">
        <f ca="true">+IF(AND(ISNUMBER(OFFSET('Water Data'!$H$9,0,10*ROW('Water Data'!H8))),'Data Summary'!CG14="Yes"),OFFSET('Water Data'!$H$9,0,10*ROW('Water Data'!H8)),NA())</f>
        <v>100</v>
      </c>
      <c r="S14" s="85">
        <f ca="true">+IF(AND(ISNUMBER(OFFSET('Water Data'!$I$4,0,10*ROW('Water Data'!I8))),'Data Summary'!CH14="Yes"),100-OFFSET('Water Data'!$I$4,0,10*ROW('Water Data'!I8)),NA())</f>
        <v>100</v>
      </c>
      <c r="T14" s="85">
        <f ca="true">+IF(AND(ISNUMBER(OFFSET('Water Data'!$I$6,0,10*ROW('Water Data'!I8))),'Data Summary'!CI14="Yes"),OFFSET('Water Data'!$I$6,0,10*ROW('Water Data'!I8)),NA())</f>
        <v>100</v>
      </c>
      <c r="U14" s="85">
        <f ca="true">+IF(AND(ISNUMBER(OFFSET('Water Data'!$I$9,0,10*ROW('Water Data'!I8))),'Data Summary'!CJ14="Yes"),OFFSET('Water Data'!$I$9,0,10*ROW('Water Data'!I8)),NA())</f>
        <v>100</v>
      </c>
      <c r="V14" s="86">
        <f ca="true">+IF(AND(ISNUMBER(OFFSET('Sanitation Data'!$D$4,0,10*ROW('Sanitation Data'!D8))),'Data Summary'!CK14="Yes"),100-OFFSET('Sanitation Data'!$D$4,0,10*ROW('Sanitation Data'!D8)),NA())</f>
        <v>100</v>
      </c>
      <c r="W14" s="86">
        <f ca="true">+IF(AND(ISNUMBER(OFFSET('Sanitation Data'!$D$6,0,10*ROW('Sanitation Data'!D8))),'Data Summary'!CL14="Yes"),OFFSET('Sanitation Data'!$D$6,0,10*ROW('Sanitation Data'!D8)),NA())</f>
        <v>100</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f ca="true">+IF(AND(ISNUMBER(OFFSET('Sanitation Data'!$D$12,0,10*ROW('Sanitation Data'!D8))),'Data Summary'!CO14="Yes"),OFFSET('Sanitation Data'!$D$12,0,10*ROW('Sanitation Data'!D8)),NA())</f>
        <v>100</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f ca="true">+IF(AND(ISNUMBER(OFFSET('Sanitation Data'!$H$4,0,10*ROW('Sanitation Data'!H8))),'Data Summary'!DE14="Yes"),100-OFFSET('Sanitation Data'!$H$4,0,10*ROW('Sanitation Data'!H8)),NA())</f>
        <v>100</v>
      </c>
      <c r="AQ14" s="86">
        <f ca="true">+IF(AND(ISNUMBER(OFFSET('Sanitation Data'!$H$6,0,10*ROW('Sanitation Data'!H8))),'Data Summary'!DF14="Yes"),OFFSET('Sanitation Data'!$H$6,0,10*ROW('Sanitation Data'!H8)),NA())</f>
        <v>100</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f ca="true">+IF(AND(ISNUMBER(OFFSET('Sanitation Data'!$H$12,0,10*ROW('Sanitation Data'!H8))),'Data Summary'!DI14="Yes"),OFFSET('Sanitation Data'!$H$12,0,10*ROW('Sanitation Data'!H8)),NA())</f>
        <v>100</v>
      </c>
      <c r="AU14" s="86">
        <f ca="true">+IF(AND(ISNUMBER(OFFSET('Sanitation Data'!$I$4,0,10*ROW('Sanitation Data'!I8))),'Data Summary'!DJ14="Yes"),100-OFFSET('Sanitation Data'!$I$4,0,10*ROW('Sanitation Data'!I8)),NA())</f>
        <v>100</v>
      </c>
      <c r="AV14" s="86">
        <f ca="true">+IF(AND(ISNUMBER(OFFSET('Sanitation Data'!$I$6,0,10*ROW('Sanitation Data'!I8))),'Data Summary'!DK14="Yes"),OFFSET('Sanitation Data'!$I$6,0,10*ROW('Sanitation Data'!I8)),NA())</f>
        <v>100</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f ca="true">+IF(AND(ISNUMBER(OFFSET('Sanitation Data'!$I$12,0,10*ROW('Sanitation Data'!I8))),'Data Summary'!DN14="Yes"),OFFSET('Sanitation Data'!$I$12,0,10*ROW('Sanitation Data'!I8)),NA())</f>
        <v>100</v>
      </c>
      <c r="AZ14" s="87">
        <f ca="true">+IF(AND(ISNUMBER(OFFSET('Hygiene Data'!$D$5,0,10*ROW('Hygiene Data'!D8))),'Data Summary'!DO14="Yes"),OFFSET('Hygiene Data'!$D$5,0,10*ROW('Hygiene Data'!D8)),NA())</f>
        <v>100</v>
      </c>
      <c r="BA14" s="87">
        <f ca="true">+IF(AND(ISNUMBER(OFFSET('Hygiene Data'!$D$7,0,10*ROW('Hygiene Data'!D8))),'Data Summary'!DP14="Yes"),OFFSET('Hygiene Data'!$D$7,0,10*ROW('Hygiene Data'!D8)),NA())</f>
        <v>100</v>
      </c>
      <c r="BB14" s="87">
        <f ca="true">+IF(AND(ISNUMBER(OFFSET('Hygiene Data'!$D$9,0,10*ROW('Hygiene Data'!D8))),'Data Summary'!DQ14="Yes"),OFFSET('Hygiene Data'!$D$9,0,10*ROW('Hygiene Data'!D8)),NA())</f>
        <v>100</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f ca="true">+IF(AND(ISNUMBER(OFFSET('Hygiene Data'!$H$5,0,10*ROW('Hygiene Data'!H8))),'Data Summary'!EA14="Yes"),OFFSET('Hygiene Data'!$H$5,0,10*ROW('Hygiene Data'!H8)),NA())</f>
        <v>100</v>
      </c>
      <c r="BM14" s="87">
        <f ca="true">+IF(AND(ISNUMBER(OFFSET('Hygiene Data'!$H$7,0,10*ROW('Hygiene Data'!H8))),'Data Summary'!EB14="Yes"),OFFSET('Hygiene Data'!$H$7,0,10*ROW('Hygiene Data'!H8)),NA())</f>
        <v>100</v>
      </c>
      <c r="BN14" s="87">
        <f ca="true">+IF(AND(ISNUMBER(OFFSET('Hygiene Data'!$H$9,0,10*ROW('Hygiene Data'!H8))),'Data Summary'!EC14="Yes"),OFFSET('Hygiene Data'!$H$9,0,10*ROW('Hygiene Data'!H8)),NA())</f>
        <v>100</v>
      </c>
      <c r="BO14" s="87">
        <f ca="true">+IF(AND(ISNUMBER(OFFSET('Hygiene Data'!$I$5,0,10*ROW('Hygiene Data'!I8))),'Data Summary'!ED14="Yes"),OFFSET('Hygiene Data'!$I$5,0,10*ROW('Hygiene Data'!I8)),NA())</f>
        <v>100</v>
      </c>
      <c r="BP14" s="87">
        <f ca="true">+IF(AND(ISNUMBER(OFFSET('Hygiene Data'!$I$7,0,10*ROW('Hygiene Data'!I8))),'Data Summary'!EE14="Yes"),OFFSET('Hygiene Data'!$I$7,0,10*ROW('Hygiene Data'!I8)),NA())</f>
        <v>100</v>
      </c>
      <c r="BQ14" s="87">
        <f ca="true">+IF(AND(ISNUMBER(OFFSET('Hygiene Data'!$I$9,0,10*ROW('Hygiene Data'!I8))),'Data Summary'!EF14="Yes"),OFFSET('Hygiene Data'!$I$9,0,10*ROW('Hygiene Data'!I8)),NA())</f>
        <v>100</v>
      </c>
    </row>
    <row xmlns:x14ac="http://schemas.microsoft.com/office/spreadsheetml/2009/9/ac" r="15" x14ac:dyDescent="0.2">
      <c r="A15" s="319" t="str">
        <f ca="true">+RIGHT('Data Summary'!A15,LEN('Data Summary'!A15)-9)</f>
        <v>UIS</v>
      </c>
      <c r="B15" s="32" t="str">
        <f ca="true">+IF(ISTEXT('Data Summary'!B15),'Data Summary'!B15,"")</f>
        <v>Other</v>
      </c>
      <c r="C15" s="318">
        <f ca="true">+VALUE('Data Summary'!C15)</f>
        <v>2021</v>
      </c>
      <c r="D15" s="85">
        <f ca="true">+IF(AND(ISNUMBER(OFFSET('Water Data'!$D$4,0,10*ROW('Water Data'!D9))),'Data Summary'!BS15="Yes"),100-OFFSET('Water Data'!$D$4,0,10*ROW('Water Data'!D9)),NA())</f>
        <v>100</v>
      </c>
      <c r="E15" s="85">
        <f ca="true">+IF(AND(ISNUMBER(OFFSET('Water Data'!$D$6,0,10*ROW('Water Data'!D9))),'Data Summary'!BT15="Yes"),OFFSET('Water Data'!$D$6,0,10*ROW('Water Data'!D9)),NA())</f>
        <v>100</v>
      </c>
      <c r="F15" s="85">
        <f ca="true">+IF(AND(ISNUMBER(OFFSET('Water Data'!$D$9,0,10*ROW('Water Data'!D9))),'Data Summary'!BU15="Yes"),OFFSET('Water Data'!$D$9,0,10*ROW('Water Data'!D9)),NA())</f>
        <v>100</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f ca="true">+IF(AND(ISNUMBER(OFFSET('Water Data'!$H$4,0,10*ROW('Water Data'!H9))),'Data Summary'!CE15="Yes"),100-OFFSET('Water Data'!$H$4,0,10*ROW('Water Data'!H9)),NA())</f>
        <v>100</v>
      </c>
      <c r="Q15" s="85">
        <f ca="true">+IF(AND(ISNUMBER(OFFSET('Water Data'!$H$6,0,10*ROW('Water Data'!H9))),'Data Summary'!CF15="Yes"),OFFSET('Water Data'!$H$6,0,10*ROW('Water Data'!H9)),NA())</f>
        <v>100</v>
      </c>
      <c r="R15" s="85">
        <f ca="true">+IF(AND(ISNUMBER(OFFSET('Water Data'!$H$9,0,10*ROW('Water Data'!H9))),'Data Summary'!CG15="Yes"),OFFSET('Water Data'!$H$9,0,10*ROW('Water Data'!H9)),NA())</f>
        <v>100</v>
      </c>
      <c r="S15" s="85">
        <f ca="true">+IF(AND(ISNUMBER(OFFSET('Water Data'!$I$4,0,10*ROW('Water Data'!I9))),'Data Summary'!CH15="Yes"),100-OFFSET('Water Data'!$I$4,0,10*ROW('Water Data'!I9)),NA())</f>
        <v>100</v>
      </c>
      <c r="T15" s="85">
        <f ca="true">+IF(AND(ISNUMBER(OFFSET('Water Data'!$I$6,0,10*ROW('Water Data'!I9))),'Data Summary'!CI15="Yes"),OFFSET('Water Data'!$I$6,0,10*ROW('Water Data'!I9)),NA())</f>
        <v>100</v>
      </c>
      <c r="U15" s="85">
        <f ca="true">+IF(AND(ISNUMBER(OFFSET('Water Data'!$I$9,0,10*ROW('Water Data'!I9))),'Data Summary'!CJ15="Yes"),OFFSET('Water Data'!$I$9,0,10*ROW('Water Data'!I9)),NA())</f>
        <v>100</v>
      </c>
      <c r="V15" s="86">
        <f ca="true">+IF(AND(ISNUMBER(OFFSET('Sanitation Data'!$D$4,0,10*ROW('Sanitation Data'!D9))),'Data Summary'!CK15="Yes"),100-OFFSET('Sanitation Data'!$D$4,0,10*ROW('Sanitation Data'!D9)),NA())</f>
        <v>100</v>
      </c>
      <c r="W15" s="86">
        <f ca="true">+IF(AND(ISNUMBER(OFFSET('Sanitation Data'!$D$6,0,10*ROW('Sanitation Data'!D9))),'Data Summary'!CL15="Yes"),OFFSET('Sanitation Data'!$D$6,0,10*ROW('Sanitation Data'!D9)),NA())</f>
        <v>100</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f ca="true">+IF(AND(ISNUMBER(OFFSET('Sanitation Data'!$D$12,0,10*ROW('Sanitation Data'!D9))),'Data Summary'!CO15="Yes"),OFFSET('Sanitation Data'!$D$12,0,10*ROW('Sanitation Data'!D9)),NA())</f>
        <v>100</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f ca="true">+IF(AND(ISNUMBER(OFFSET('Sanitation Data'!$H$4,0,10*ROW('Sanitation Data'!H9))),'Data Summary'!DE15="Yes"),100-OFFSET('Sanitation Data'!$H$4,0,10*ROW('Sanitation Data'!H9)),NA())</f>
        <v>100</v>
      </c>
      <c r="AQ15" s="86">
        <f ca="true">+IF(AND(ISNUMBER(OFFSET('Sanitation Data'!$H$6,0,10*ROW('Sanitation Data'!H9))),'Data Summary'!DF15="Yes"),OFFSET('Sanitation Data'!$H$6,0,10*ROW('Sanitation Data'!H9)),NA())</f>
        <v>100</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f ca="true">+IF(AND(ISNUMBER(OFFSET('Sanitation Data'!$H$12,0,10*ROW('Sanitation Data'!H9))),'Data Summary'!DI15="Yes"),OFFSET('Sanitation Data'!$H$12,0,10*ROW('Sanitation Data'!H9)),NA())</f>
        <v>100</v>
      </c>
      <c r="AU15" s="86">
        <f ca="true">+IF(AND(ISNUMBER(OFFSET('Sanitation Data'!$I$4,0,10*ROW('Sanitation Data'!I9))),'Data Summary'!DJ15="Yes"),100-OFFSET('Sanitation Data'!$I$4,0,10*ROW('Sanitation Data'!I9)),NA())</f>
        <v>100</v>
      </c>
      <c r="AV15" s="86">
        <f ca="true">+IF(AND(ISNUMBER(OFFSET('Sanitation Data'!$I$6,0,10*ROW('Sanitation Data'!I9))),'Data Summary'!DK15="Yes"),OFFSET('Sanitation Data'!$I$6,0,10*ROW('Sanitation Data'!I9)),NA())</f>
        <v>100</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f ca="true">+IF(AND(ISNUMBER(OFFSET('Sanitation Data'!$I$12,0,10*ROW('Sanitation Data'!I9))),'Data Summary'!DN15="Yes"),OFFSET('Sanitation Data'!$I$12,0,10*ROW('Sanitation Data'!I9)),NA())</f>
        <v>100</v>
      </c>
      <c r="AZ15" s="87">
        <f ca="true">+IF(AND(ISNUMBER(OFFSET('Hygiene Data'!$D$5,0,10*ROW('Hygiene Data'!D9))),'Data Summary'!DO15="Yes"),OFFSET('Hygiene Data'!$D$5,0,10*ROW('Hygiene Data'!D9)),NA())</f>
        <v>100</v>
      </c>
      <c r="BA15" s="87">
        <f ca="true">+IF(AND(ISNUMBER(OFFSET('Hygiene Data'!$D$7,0,10*ROW('Hygiene Data'!D9))),'Data Summary'!DP15="Yes"),OFFSET('Hygiene Data'!$D$7,0,10*ROW('Hygiene Data'!D9)),NA())</f>
        <v>100</v>
      </c>
      <c r="BB15" s="87">
        <f ca="true">+IF(AND(ISNUMBER(OFFSET('Hygiene Data'!$D$9,0,10*ROW('Hygiene Data'!D9))),'Data Summary'!DQ15="Yes"),OFFSET('Hygiene Data'!$D$9,0,10*ROW('Hygiene Data'!D9)),NA())</f>
        <v>100</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f ca="true">+IF(AND(ISNUMBER(OFFSET('Hygiene Data'!$H$5,0,10*ROW('Hygiene Data'!H9))),'Data Summary'!EA15="Yes"),OFFSET('Hygiene Data'!$H$5,0,10*ROW('Hygiene Data'!H9)),NA())</f>
        <v>100</v>
      </c>
      <c r="BM15" s="87">
        <f ca="true">+IF(AND(ISNUMBER(OFFSET('Hygiene Data'!$H$7,0,10*ROW('Hygiene Data'!H9))),'Data Summary'!EB15="Yes"),OFFSET('Hygiene Data'!$H$7,0,10*ROW('Hygiene Data'!H9)),NA())</f>
        <v>100</v>
      </c>
      <c r="BN15" s="87">
        <f ca="true">+IF(AND(ISNUMBER(OFFSET('Hygiene Data'!$H$9,0,10*ROW('Hygiene Data'!H9))),'Data Summary'!EC15="Yes"),OFFSET('Hygiene Data'!$H$9,0,10*ROW('Hygiene Data'!H9)),NA())</f>
        <v>100</v>
      </c>
      <c r="BO15" s="87">
        <f ca="true">+IF(AND(ISNUMBER(OFFSET('Hygiene Data'!$I$5,0,10*ROW('Hygiene Data'!I9))),'Data Summary'!ED15="Yes"),OFFSET('Hygiene Data'!$I$5,0,10*ROW('Hygiene Data'!I9)),NA())</f>
        <v>100</v>
      </c>
      <c r="BP15" s="87">
        <f ca="true">+IF(AND(ISNUMBER(OFFSET('Hygiene Data'!$I$7,0,10*ROW('Hygiene Data'!I9))),'Data Summary'!EE15="Yes"),OFFSET('Hygiene Data'!$I$7,0,10*ROW('Hygiene Data'!I9)),NA())</f>
        <v>100</v>
      </c>
      <c r="BQ15" s="87">
        <f ca="true">+IF(AND(ISNUMBER(OFFSET('Hygiene Data'!$I$9,0,10*ROW('Hygiene Data'!I9))),'Data Summary'!EF15="Yes"),OFFSET('Hygiene Data'!$I$9,0,10*ROW('Hygiene Data'!I9)),NA())</f>
        <v>100</v>
      </c>
    </row>
    <row xmlns:x14ac="http://schemas.microsoft.com/office/spreadsheetml/2009/9/ac" r="16" x14ac:dyDescent="0.2">
      <c r="A16" s="319" t="str">
        <f ca="true">+RIGHT('Data Summary'!A16,LEN('Data Summary'!A16)-9)</f>
        <v>UIS</v>
      </c>
      <c r="B16" s="32" t="str">
        <f ca="true">+IF(ISTEXT('Data Summary'!B16),'Data Summary'!B16,"")</f>
        <v>Other</v>
      </c>
      <c r="C16" s="318">
        <f ca="true">+VALUE('Data Summary'!C16)</f>
        <v>2022</v>
      </c>
      <c r="D16" s="85">
        <f ca="true">+IF(AND(ISNUMBER(OFFSET('Water Data'!$D$4,0,10*ROW('Water Data'!D10))),'Data Summary'!BS16="Yes"),100-OFFSET('Water Data'!$D$4,0,10*ROW('Water Data'!D10)),NA())</f>
        <v>100</v>
      </c>
      <c r="E16" s="85">
        <f ca="true">+IF(AND(ISNUMBER(OFFSET('Water Data'!$D$6,0,10*ROW('Water Data'!D10))),'Data Summary'!BT16="Yes"),OFFSET('Water Data'!$D$6,0,10*ROW('Water Data'!D10)),NA())</f>
        <v>100</v>
      </c>
      <c r="F16" s="85">
        <f ca="true">+IF(AND(ISNUMBER(OFFSET('Water Data'!$D$9,0,10*ROW('Water Data'!D10))),'Data Summary'!BU16="Yes"),OFFSET('Water Data'!$D$9,0,10*ROW('Water Data'!D10)),NA())</f>
        <v>100</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f ca="true">+IF(AND(ISNUMBER(OFFSET('Water Data'!$H$4,0,10*ROW('Water Data'!H10))),'Data Summary'!CE16="Yes"),100-OFFSET('Water Data'!$H$4,0,10*ROW('Water Data'!H10)),NA())</f>
        <v>100</v>
      </c>
      <c r="Q16" s="85">
        <f ca="true">+IF(AND(ISNUMBER(OFFSET('Water Data'!$H$6,0,10*ROW('Water Data'!H10))),'Data Summary'!CF16="Yes"),OFFSET('Water Data'!$H$6,0,10*ROW('Water Data'!H10)),NA())</f>
        <v>100</v>
      </c>
      <c r="R16" s="85">
        <f ca="true">+IF(AND(ISNUMBER(OFFSET('Water Data'!$H$9,0,10*ROW('Water Data'!H10))),'Data Summary'!CG16="Yes"),OFFSET('Water Data'!$H$9,0,10*ROW('Water Data'!H10)),NA())</f>
        <v>100</v>
      </c>
      <c r="S16" s="85">
        <f ca="true">+IF(AND(ISNUMBER(OFFSET('Water Data'!$I$4,0,10*ROW('Water Data'!I10))),'Data Summary'!CH16="Yes"),100-OFFSET('Water Data'!$I$4,0,10*ROW('Water Data'!I10)),NA())</f>
        <v>100</v>
      </c>
      <c r="T16" s="85">
        <f ca="true">+IF(AND(ISNUMBER(OFFSET('Water Data'!$I$6,0,10*ROW('Water Data'!I10))),'Data Summary'!CI16="Yes"),OFFSET('Water Data'!$I$6,0,10*ROW('Water Data'!I10)),NA())</f>
        <v>100</v>
      </c>
      <c r="U16" s="85">
        <f ca="true">+IF(AND(ISNUMBER(OFFSET('Water Data'!$I$9,0,10*ROW('Water Data'!I10))),'Data Summary'!CJ16="Yes"),OFFSET('Water Data'!$I$9,0,10*ROW('Water Data'!I10)),NA())</f>
        <v>100</v>
      </c>
      <c r="V16" s="86">
        <f ca="true">+IF(AND(ISNUMBER(OFFSET('Sanitation Data'!$D$4,0,10*ROW('Sanitation Data'!D10))),'Data Summary'!CK16="Yes"),100-OFFSET('Sanitation Data'!$D$4,0,10*ROW('Sanitation Data'!D10)),NA())</f>
        <v>100</v>
      </c>
      <c r="W16" s="86">
        <f ca="true">+IF(AND(ISNUMBER(OFFSET('Sanitation Data'!$D$6,0,10*ROW('Sanitation Data'!D10))),'Data Summary'!CL16="Yes"),OFFSET('Sanitation Data'!$D$6,0,10*ROW('Sanitation Data'!D10)),NA())</f>
        <v>100</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f ca="true">+IF(AND(ISNUMBER(OFFSET('Sanitation Data'!$D$12,0,10*ROW('Sanitation Data'!D10))),'Data Summary'!CO16="Yes"),OFFSET('Sanitation Data'!$D$12,0,10*ROW('Sanitation Data'!D10)),NA())</f>
        <v>100</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f ca="true">+IF(AND(ISNUMBER(OFFSET('Sanitation Data'!$H$4,0,10*ROW('Sanitation Data'!H10))),'Data Summary'!DE16="Yes"),100-OFFSET('Sanitation Data'!$H$4,0,10*ROW('Sanitation Data'!H10)),NA())</f>
        <v>100</v>
      </c>
      <c r="AQ16" s="86">
        <f ca="true">+IF(AND(ISNUMBER(OFFSET('Sanitation Data'!$H$6,0,10*ROW('Sanitation Data'!H10))),'Data Summary'!DF16="Yes"),OFFSET('Sanitation Data'!$H$6,0,10*ROW('Sanitation Data'!H10)),NA())</f>
        <v>100</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f ca="true">+IF(AND(ISNUMBER(OFFSET('Sanitation Data'!$H$12,0,10*ROW('Sanitation Data'!H10))),'Data Summary'!DI16="Yes"),OFFSET('Sanitation Data'!$H$12,0,10*ROW('Sanitation Data'!H10)),NA())</f>
        <v>100</v>
      </c>
      <c r="AU16" s="86">
        <f ca="true">+IF(AND(ISNUMBER(OFFSET('Sanitation Data'!$I$4,0,10*ROW('Sanitation Data'!I10))),'Data Summary'!DJ16="Yes"),100-OFFSET('Sanitation Data'!$I$4,0,10*ROW('Sanitation Data'!I10)),NA())</f>
        <v>100</v>
      </c>
      <c r="AV16" s="86">
        <f ca="true">+IF(AND(ISNUMBER(OFFSET('Sanitation Data'!$I$6,0,10*ROW('Sanitation Data'!I10))),'Data Summary'!DK16="Yes"),OFFSET('Sanitation Data'!$I$6,0,10*ROW('Sanitation Data'!I10)),NA())</f>
        <v>100</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f ca="true">+IF(AND(ISNUMBER(OFFSET('Sanitation Data'!$I$12,0,10*ROW('Sanitation Data'!I10))),'Data Summary'!DN16="Yes"),OFFSET('Sanitation Data'!$I$12,0,10*ROW('Sanitation Data'!I10)),NA())</f>
        <v>100</v>
      </c>
      <c r="AZ16" s="87">
        <f ca="true">+IF(AND(ISNUMBER(OFFSET('Hygiene Data'!$D$5,0,10*ROW('Hygiene Data'!D10))),'Data Summary'!DO16="Yes"),OFFSET('Hygiene Data'!$D$5,0,10*ROW('Hygiene Data'!D10)),NA())</f>
        <v>100</v>
      </c>
      <c r="BA16" s="87">
        <f ca="true">+IF(AND(ISNUMBER(OFFSET('Hygiene Data'!$D$7,0,10*ROW('Hygiene Data'!D10))),'Data Summary'!DP16="Yes"),OFFSET('Hygiene Data'!$D$7,0,10*ROW('Hygiene Data'!D10)),NA())</f>
        <v>100</v>
      </c>
      <c r="BB16" s="87">
        <f ca="true">+IF(AND(ISNUMBER(OFFSET('Hygiene Data'!$D$9,0,10*ROW('Hygiene Data'!D10))),'Data Summary'!DQ16="Yes"),OFFSET('Hygiene Data'!$D$9,0,10*ROW('Hygiene Data'!D10)),NA())</f>
        <v>100</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f ca="true">+IF(AND(ISNUMBER(OFFSET('Hygiene Data'!$H$5,0,10*ROW('Hygiene Data'!H10))),'Data Summary'!EA16="Yes"),OFFSET('Hygiene Data'!$H$5,0,10*ROW('Hygiene Data'!H10)),NA())</f>
        <v>100</v>
      </c>
      <c r="BM16" s="87">
        <f ca="true">+IF(AND(ISNUMBER(OFFSET('Hygiene Data'!$H$7,0,10*ROW('Hygiene Data'!H10))),'Data Summary'!EB16="Yes"),OFFSET('Hygiene Data'!$H$7,0,10*ROW('Hygiene Data'!H10)),NA())</f>
        <v>100</v>
      </c>
      <c r="BN16" s="87">
        <f ca="true">+IF(AND(ISNUMBER(OFFSET('Hygiene Data'!$H$9,0,10*ROW('Hygiene Data'!H10))),'Data Summary'!EC16="Yes"),OFFSET('Hygiene Data'!$H$9,0,10*ROW('Hygiene Data'!H10)),NA())</f>
        <v>100</v>
      </c>
      <c r="BO16" s="87">
        <f ca="true">+IF(AND(ISNUMBER(OFFSET('Hygiene Data'!$I$5,0,10*ROW('Hygiene Data'!I10))),'Data Summary'!ED16="Yes"),OFFSET('Hygiene Data'!$I$5,0,10*ROW('Hygiene Data'!I10)),NA())</f>
        <v>100</v>
      </c>
      <c r="BP16" s="87">
        <f ca="true">+IF(AND(ISNUMBER(OFFSET('Hygiene Data'!$I$7,0,10*ROW('Hygiene Data'!I10))),'Data Summary'!EE16="Yes"),OFFSET('Hygiene Data'!$I$7,0,10*ROW('Hygiene Data'!I10)),NA())</f>
        <v>100</v>
      </c>
      <c r="BQ16" s="87">
        <f ca="true">+IF(AND(ISNUMBER(OFFSET('Hygiene Data'!$I$9,0,10*ROW('Hygiene Data'!I10))),'Data Summary'!EF16="Yes"),OFFSET('Hygiene Data'!$I$9,0,10*ROW('Hygiene Data'!I10)),NA())</f>
        <v>100</v>
      </c>
    </row>
    <row xmlns:x14ac="http://schemas.microsoft.com/office/spreadsheetml/2009/9/ac" r="17" x14ac:dyDescent="0.2">
      <c r="A17" s="319" t="str">
        <f ca="true">+RIGHT('Data Summary'!A17,LEN('Data Summary'!A17)-9)</f>
        <v>PWH</v>
      </c>
      <c r="B17" s="32" t="str">
        <f ca="true">+IF(ISTEXT('Data Summary'!B17),'Data Summary'!B17,"")</f>
        <v>Other</v>
      </c>
      <c r="C17" s="318">
        <f ca="true">+VALUE('Data Summary'!C17)</f>
        <v>2022</v>
      </c>
      <c r="D17" s="85">
        <f ca="true">+IF(AND(ISNUMBER(OFFSET('Water Data'!$D$4,0,10*ROW('Water Data'!D11))),'Data Summary'!BS17="Yes"),100-OFFSET('Water Data'!$D$4,0,10*ROW('Water Data'!D11)),NA())</f>
        <v>100</v>
      </c>
      <c r="E17" s="85">
        <f ca="true">+IF(AND(ISNUMBER(OFFSET('Water Data'!$D$6,0,10*ROW('Water Data'!D11))),'Data Summary'!BT17="Yes"),OFFSET('Water Data'!$D$6,0,10*ROW('Water Data'!D11)),NA())</f>
        <v>100</v>
      </c>
      <c r="F17" s="85">
        <f ca="true">+IF(AND(ISNUMBER(OFFSET('Water Data'!$D$9,0,10*ROW('Water Data'!D11))),'Data Summary'!BU17="Yes"),OFFSET('Water Data'!$D$9,0,10*ROW('Water Data'!D11)),NA())</f>
        <v>100</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f ca="true">+IF(AND(ISNUMBER(OFFSET('Sanitation Data'!$D$4,0,10*ROW('Sanitation Data'!D11))),'Data Summary'!CK17="Yes"),100-OFFSET('Sanitation Data'!$D$4,0,10*ROW('Sanitation Data'!D11)),NA())</f>
        <v>100</v>
      </c>
      <c r="W17" s="86">
        <f ca="true">+IF(AND(ISNUMBER(OFFSET('Sanitation Data'!$D$6,0,10*ROW('Sanitation Data'!D11))),'Data Summary'!CL17="Yes"),OFFSET('Sanitation Data'!$D$6,0,10*ROW('Sanitation Data'!D11)),NA())</f>
        <v>100</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f ca="true">+IF(AND(ISNUMBER(OFFSET('Sanitation Data'!$D$12,0,10*ROW('Sanitation Data'!D11))),'Data Summary'!CO17="Yes"),OFFSET('Sanitation Data'!$D$12,0,10*ROW('Sanitation Data'!D11)),NA())</f>
        <v>100</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f ca="true">+IF(AND(ISNUMBER(OFFSET('Sanitation Data'!$H$4,0,10*ROW('Sanitation Data'!H11))),'Data Summary'!DE17="Yes"),100-OFFSET('Sanitation Data'!$H$4,0,10*ROW('Sanitation Data'!H11)),NA())</f>
        <v>100</v>
      </c>
      <c r="AQ17" s="86">
        <f ca="true">+IF(AND(ISNUMBER(OFFSET('Sanitation Data'!$H$6,0,10*ROW('Sanitation Data'!H11))),'Data Summary'!DF17="Yes"),OFFSET('Sanitation Data'!$H$6,0,10*ROW('Sanitation Data'!H11)),NA())</f>
        <v>100</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f ca="true">+IF(AND(ISNUMBER(OFFSET('Sanitation Data'!$H$12,0,10*ROW('Sanitation Data'!H11))),'Data Summary'!DI17="Yes"),OFFSET('Sanitation Data'!$H$12,0,10*ROW('Sanitation Data'!H11)),NA())</f>
        <v>100</v>
      </c>
      <c r="AU17" s="86">
        <f ca="true">+IF(AND(ISNUMBER(OFFSET('Sanitation Data'!$I$4,0,10*ROW('Sanitation Data'!I11))),'Data Summary'!DJ17="Yes"),100-OFFSET('Sanitation Data'!$I$4,0,10*ROW('Sanitation Data'!I11)),NA())</f>
        <v>100</v>
      </c>
      <c r="AV17" s="86">
        <f ca="true">+IF(AND(ISNUMBER(OFFSET('Sanitation Data'!$I$6,0,10*ROW('Sanitation Data'!I11))),'Data Summary'!DK17="Yes"),OFFSET('Sanitation Data'!$I$6,0,10*ROW('Sanitation Data'!I11)),NA())</f>
        <v>100</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f ca="true">+IF(AND(ISNUMBER(OFFSET('Sanitation Data'!$I$12,0,10*ROW('Sanitation Data'!I11))),'Data Summary'!DN17="Yes"),OFFSET('Sanitation Data'!$I$12,0,10*ROW('Sanitation Data'!I11)),NA())</f>
        <v>100</v>
      </c>
      <c r="AZ17" s="87">
        <f ca="true">+IF(AND(ISNUMBER(OFFSET('Hygiene Data'!$D$5,0,10*ROW('Hygiene Data'!D11))),'Data Summary'!DO17="Yes"),OFFSET('Hygiene Data'!$D$5,0,10*ROW('Hygiene Data'!D11)),NA())</f>
        <v>100</v>
      </c>
      <c r="BA17" s="87">
        <f ca="true">+IF(AND(ISNUMBER(OFFSET('Hygiene Data'!$D$7,0,10*ROW('Hygiene Data'!D11))),'Data Summary'!DP17="Yes"),OFFSET('Hygiene Data'!$D$7,0,10*ROW('Hygiene Data'!D11)),NA())</f>
        <v>100</v>
      </c>
      <c r="BB17" s="87">
        <f ca="true">+IF(AND(ISNUMBER(OFFSET('Hygiene Data'!$D$9,0,10*ROW('Hygiene Data'!D11))),'Data Summary'!DQ17="Yes"),OFFSET('Hygiene Data'!$D$9,0,10*ROW('Hygiene Data'!D11)),NA())</f>
        <v>100</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055A4-5354-491C-B90C-876BBD544C1D}">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6"/>
      <c r="I1" s="536"/>
      <c r="J1" s="536"/>
      <c r="K1" s="536"/>
      <c r="L1" s="536"/>
      <c r="M1" s="536"/>
      <c r="N1" s="536"/>
      <c r="O1" s="536"/>
      <c r="P1" s="536"/>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178</v>
      </c>
      <c r="B14" s="9">
        <v>2000</v>
      </c>
      <c r="C14" s="168" t="s">
        <v>7</v>
      </c>
      <c r="D14" s="9">
        <v>2701241</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178</v>
      </c>
      <c r="B15" s="9">
        <v>2001</v>
      </c>
      <c r="C15" s="168" t="s">
        <v>7</v>
      </c>
      <c r="D15" s="9">
        <v>2725328</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178</v>
      </c>
      <c r="B16" s="9">
        <v>2002</v>
      </c>
      <c r="C16" s="168" t="s">
        <v>7</v>
      </c>
      <c r="D16" s="9">
        <v>2751150</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178</v>
      </c>
      <c r="B17" s="9">
        <v>2003</v>
      </c>
      <c r="C17" s="168" t="s">
        <v>7</v>
      </c>
      <c r="D17" s="9">
        <v>2773174</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178</v>
      </c>
      <c r="B18" s="9">
        <v>2004</v>
      </c>
      <c r="C18" s="168" t="s">
        <v>7</v>
      </c>
      <c r="D18" s="9">
        <v>2786165</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178</v>
      </c>
      <c r="B19" s="9">
        <v>2005</v>
      </c>
      <c r="C19" s="168" t="s">
        <v>7</v>
      </c>
      <c r="D19" s="9">
        <v>2795016</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178</v>
      </c>
      <c r="B20" s="9">
        <v>2006</v>
      </c>
      <c r="C20" s="168" t="s">
        <v>7</v>
      </c>
      <c r="D20" s="9">
        <v>2797523</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178</v>
      </c>
      <c r="B21" s="9">
        <v>2007</v>
      </c>
      <c r="C21" s="168" t="s">
        <v>7</v>
      </c>
      <c r="D21" s="9">
        <v>2799012</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178</v>
      </c>
      <c r="B22" s="9">
        <v>2008</v>
      </c>
      <c r="C22" s="168" t="s">
        <v>7</v>
      </c>
      <c r="D22" s="9">
        <v>2800305</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178</v>
      </c>
      <c r="B23" s="9">
        <v>2009</v>
      </c>
      <c r="C23" s="168" t="s">
        <v>7</v>
      </c>
      <c r="D23" s="9">
        <v>2789887</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178</v>
      </c>
      <c r="B24" s="9">
        <v>2010</v>
      </c>
      <c r="C24" s="168" t="s">
        <v>7</v>
      </c>
      <c r="D24" s="9">
        <v>2777119</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178</v>
      </c>
      <c r="B25" s="9">
        <v>2011</v>
      </c>
      <c r="C25" s="168" t="s">
        <v>7</v>
      </c>
      <c r="D25" s="9">
        <v>2947102</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178</v>
      </c>
      <c r="B26" s="9">
        <v>2012</v>
      </c>
      <c r="C26" s="168" t="s">
        <v>7</v>
      </c>
      <c r="D26" s="9">
        <v>3138503</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178</v>
      </c>
      <c r="B27" s="9">
        <v>2013</v>
      </c>
      <c r="C27" s="168" t="s">
        <v>7</v>
      </c>
      <c r="D27" s="9">
        <v>3125626</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178</v>
      </c>
      <c r="B28" s="9">
        <v>2014</v>
      </c>
      <c r="C28" s="168" t="s">
        <v>7</v>
      </c>
      <c r="D28" s="9">
        <v>3113191</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178</v>
      </c>
      <c r="B29" s="9">
        <v>2015</v>
      </c>
      <c r="C29" s="168" t="s">
        <v>7</v>
      </c>
      <c r="D29" s="9">
        <v>3104198</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178</v>
      </c>
      <c r="B30" s="9">
        <v>2016</v>
      </c>
      <c r="C30" s="168" t="s">
        <v>7</v>
      </c>
      <c r="D30" s="9">
        <v>3098125</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178</v>
      </c>
      <c r="B31" s="9">
        <v>2017</v>
      </c>
      <c r="C31" s="168" t="s">
        <v>7</v>
      </c>
      <c r="D31" s="9">
        <v>3091129</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178</v>
      </c>
      <c r="B32" s="9">
        <v>2018</v>
      </c>
      <c r="C32" s="168" t="s">
        <v>7</v>
      </c>
      <c r="D32" s="9">
        <v>3081124</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178</v>
      </c>
      <c r="B33" s="9">
        <v>2019</v>
      </c>
      <c r="C33" s="168" t="s">
        <v>7</v>
      </c>
      <c r="D33" s="9">
        <v>3060854</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178</v>
      </c>
      <c r="B34" s="9">
        <v>2020</v>
      </c>
      <c r="C34" s="168" t="s">
        <v>7</v>
      </c>
      <c r="D34" s="9">
        <v>3039402</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178</v>
      </c>
      <c r="B35" s="9">
        <v>2021</v>
      </c>
      <c r="C35" s="168" t="s">
        <v>7</v>
      </c>
      <c r="D35" s="9">
        <v>3014295</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178</v>
      </c>
      <c r="B36" s="9">
        <v>2022</v>
      </c>
      <c r="C36" s="168" t="s">
        <v>7</v>
      </c>
      <c r="D36" s="9">
        <v>2995223</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178</v>
      </c>
      <c r="B37" s="9">
        <v>2023</v>
      </c>
      <c r="C37" s="168" t="s">
        <v>7</v>
      </c>
      <c r="D37" s="9">
        <v>2952213</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178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178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178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178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178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178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178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178</v>
      </c>
      <c r="B45" s="9">
        <v>2000</v>
      </c>
      <c r="C45" s="168" t="s">
        <v>1</v>
      </c>
      <c r="D45" s="9">
        <v>2074417.9764888</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178</v>
      </c>
      <c r="B46" s="9">
        <v>2001</v>
      </c>
      <c r="C46" s="168" t="s">
        <v>1</v>
      </c>
      <c r="D46" s="9">
        <v>2121122.8323022458</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178</v>
      </c>
      <c r="B47" s="9">
        <v>2002</v>
      </c>
      <c r="C47" s="168" t="s">
        <v>1</v>
      </c>
      <c r="D47" s="9">
        <v>2176517.2709541321</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178</v>
      </c>
      <c r="B48" s="9">
        <v>2003</v>
      </c>
      <c r="C48" s="168" t="s">
        <v>1</v>
      </c>
      <c r="D48" s="9">
        <v>2227995.8181262212</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178</v>
      </c>
      <c r="B49" s="9">
        <v>2004</v>
      </c>
      <c r="C49" s="168" t="s">
        <v>1</v>
      </c>
      <c r="D49" s="9">
        <v>2271114.5363994599</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178</v>
      </c>
      <c r="B50" s="9">
        <v>2005</v>
      </c>
      <c r="C50" s="168" t="s">
        <v>1</v>
      </c>
      <c r="D50" s="9">
        <v>2309521.644032592</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178</v>
      </c>
      <c r="B51" s="9">
        <v>2006</v>
      </c>
      <c r="C51" s="168" t="s">
        <v>1</v>
      </c>
      <c r="D51" s="9">
        <v>2339736.3806742858</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178</v>
      </c>
      <c r="B52" s="9">
        <v>2007</v>
      </c>
      <c r="C52" s="168" t="s">
        <v>1</v>
      </c>
      <c r="D52" s="9">
        <v>2366256.795681152</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178</v>
      </c>
      <c r="B53" s="9">
        <v>2008</v>
      </c>
      <c r="C53" s="168" t="s">
        <v>1</v>
      </c>
      <c r="D53" s="9">
        <v>2391516.4880641941</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178</v>
      </c>
      <c r="B54" s="9">
        <v>2009</v>
      </c>
      <c r="C54" s="168" t="s">
        <v>1</v>
      </c>
      <c r="D54" s="9">
        <v>2407337.7507527922</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178</v>
      </c>
      <c r="B55" s="9">
        <v>2010</v>
      </c>
      <c r="C55" s="168" t="s">
        <v>1</v>
      </c>
      <c r="D55" s="9">
        <v>2419814.944040833</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178</v>
      </c>
      <c r="B56" s="9">
        <v>2011</v>
      </c>
      <c r="C56" s="168" t="s">
        <v>1</v>
      </c>
      <c r="D56" s="9">
        <v>2589883.701824341</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178</v>
      </c>
      <c r="B57" s="9">
        <v>2012</v>
      </c>
      <c r="C57" s="168" t="s">
        <v>1</v>
      </c>
      <c r="D57" s="9">
        <v>2780336.9571852111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178</v>
      </c>
      <c r="B58" s="9">
        <v>2013</v>
      </c>
      <c r="C58" s="168" t="s">
        <v>1</v>
      </c>
      <c r="D58" s="9">
        <v>2787651.9499716191</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178</v>
      </c>
      <c r="B59" s="9">
        <v>2014</v>
      </c>
      <c r="C59" s="168" t="s">
        <v>1</v>
      </c>
      <c r="D59" s="9">
        <v>2792221.0839056401</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178</v>
      </c>
      <c r="B60" s="9">
        <v>2015</v>
      </c>
      <c r="C60" s="168" t="s">
        <v>1</v>
      </c>
      <c r="D60" s="9">
        <v>2799148.354544831</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178</v>
      </c>
      <c r="B61" s="9">
        <v>2016</v>
      </c>
      <c r="C61" s="168" t="s">
        <v>1</v>
      </c>
      <c r="D61" s="9">
        <v>2807985.6599330902</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178</v>
      </c>
      <c r="B62" s="9">
        <v>2017</v>
      </c>
      <c r="C62" s="168" t="s">
        <v>1</v>
      </c>
      <c r="D62" s="9">
        <v>2815307.666870499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178</v>
      </c>
      <c r="B63" s="9">
        <v>2018</v>
      </c>
      <c r="C63" s="168" t="s">
        <v>1</v>
      </c>
      <c r="D63" s="9">
        <v>2818920.2817800911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178</v>
      </c>
      <c r="B64" s="9">
        <v>2019</v>
      </c>
      <c r="C64" s="168" t="s">
        <v>1</v>
      </c>
      <c r="D64" s="9">
        <v>2812190.204226227</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178</v>
      </c>
      <c r="B65" s="9">
        <v>2020</v>
      </c>
      <c r="C65" s="168" t="s">
        <v>1</v>
      </c>
      <c r="D65" s="9">
        <v>2803422.8305751039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178</v>
      </c>
      <c r="B66" s="9">
        <v>2021</v>
      </c>
      <c r="C66" s="168" t="s">
        <v>1</v>
      </c>
      <c r="D66" s="9">
        <v>2790393.1250850679</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178</v>
      </c>
      <c r="B67" s="9">
        <v>2022</v>
      </c>
      <c r="C67" s="168" t="s">
        <v>1</v>
      </c>
      <c r="D67" s="9">
        <v>2782142.8833116149</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178</v>
      </c>
      <c r="B68" s="9">
        <v>2023</v>
      </c>
      <c r="C68" s="168" t="s">
        <v>1</v>
      </c>
      <c r="D68" s="9">
        <v>2750842.5764964288</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178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178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178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178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178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178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178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178</v>
      </c>
      <c r="B76" s="9">
        <v>2000</v>
      </c>
      <c r="C76" s="168" t="s">
        <v>2</v>
      </c>
      <c r="D76" s="9">
        <v>626823.02351119986</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178</v>
      </c>
      <c r="B77" s="9">
        <v>2001</v>
      </c>
      <c r="C77" s="168" t="s">
        <v>2</v>
      </c>
      <c r="D77" s="9">
        <v>604205.16769775387</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178</v>
      </c>
      <c r="B78" s="9">
        <v>2002</v>
      </c>
      <c r="C78" s="168" t="s">
        <v>2</v>
      </c>
      <c r="D78" s="9">
        <v>574632.72904586792</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178</v>
      </c>
      <c r="B79" s="9">
        <v>2003</v>
      </c>
      <c r="C79" s="168" t="s">
        <v>2</v>
      </c>
      <c r="D79" s="9">
        <v>545178.18187377928</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178</v>
      </c>
      <c r="B80" s="9">
        <v>2004</v>
      </c>
      <c r="C80" s="168" t="s">
        <v>2</v>
      </c>
      <c r="D80" s="9">
        <v>515050.46360054018</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178</v>
      </c>
      <c r="B81" s="9">
        <v>2005</v>
      </c>
      <c r="C81" s="168" t="s">
        <v>2</v>
      </c>
      <c r="D81" s="9">
        <v>485494.35596740717</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178</v>
      </c>
      <c r="B82" s="9">
        <v>2006</v>
      </c>
      <c r="C82" s="168" t="s">
        <v>2</v>
      </c>
      <c r="D82" s="9">
        <v>457786.61932571413</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178</v>
      </c>
      <c r="B83" s="9">
        <v>2007</v>
      </c>
      <c r="C83" s="168" t="s">
        <v>2</v>
      </c>
      <c r="D83" s="9">
        <v>432755.20431884768</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178</v>
      </c>
      <c r="B84" s="9">
        <v>2008</v>
      </c>
      <c r="C84" s="168" t="s">
        <v>2</v>
      </c>
      <c r="D84" s="9">
        <v>408788.51193580631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178</v>
      </c>
      <c r="B85" s="9">
        <v>2009</v>
      </c>
      <c r="C85" s="168" t="s">
        <v>2</v>
      </c>
      <c r="D85" s="9">
        <v>382549.24924720771</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178</v>
      </c>
      <c r="B86" s="9">
        <v>2010</v>
      </c>
      <c r="C86" s="168" t="s">
        <v>2</v>
      </c>
      <c r="D86" s="9">
        <v>357304.05595916748</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178</v>
      </c>
      <c r="B87" s="9">
        <v>2011</v>
      </c>
      <c r="C87" s="168" t="s">
        <v>2</v>
      </c>
      <c r="D87" s="9">
        <v>357218.29817565909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178</v>
      </c>
      <c r="B88" s="9">
        <v>2012</v>
      </c>
      <c r="C88" s="168" t="s">
        <v>2</v>
      </c>
      <c r="D88" s="9">
        <v>358166.04281478882</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178</v>
      </c>
      <c r="B89" s="9">
        <v>2013</v>
      </c>
      <c r="C89" s="168" t="s">
        <v>2</v>
      </c>
      <c r="D89" s="9">
        <v>337974.05002838129</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178</v>
      </c>
      <c r="B90" s="9">
        <v>2014</v>
      </c>
      <c r="C90" s="168" t="s">
        <v>2</v>
      </c>
      <c r="D90" s="9">
        <v>320969.91609436029</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178</v>
      </c>
      <c r="B91" s="9">
        <v>2015</v>
      </c>
      <c r="C91" s="168" t="s">
        <v>2</v>
      </c>
      <c r="D91" s="9">
        <v>305049.64545516972</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178</v>
      </c>
      <c r="B92" s="9">
        <v>2016</v>
      </c>
      <c r="C92" s="168" t="s">
        <v>2</v>
      </c>
      <c r="D92" s="9">
        <v>290139.34006690979</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178</v>
      </c>
      <c r="B93" s="9">
        <v>2017</v>
      </c>
      <c r="C93" s="168" t="s">
        <v>2</v>
      </c>
      <c r="D93" s="9">
        <v>275821.33312950132</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178</v>
      </c>
      <c r="B94" s="9">
        <v>2018</v>
      </c>
      <c r="C94" s="168" t="s">
        <v>2</v>
      </c>
      <c r="D94" s="9">
        <v>262203.71821990958</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178</v>
      </c>
      <c r="B95" s="9">
        <v>2019</v>
      </c>
      <c r="C95" s="168" t="s">
        <v>2</v>
      </c>
      <c r="D95" s="9">
        <v>248663.79577377319</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178</v>
      </c>
      <c r="B96" s="9">
        <v>2020</v>
      </c>
      <c r="C96" s="168" t="s">
        <v>2</v>
      </c>
      <c r="D96" s="9">
        <v>235979.16942489619</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178</v>
      </c>
      <c r="B97" s="9">
        <v>2021</v>
      </c>
      <c r="C97" s="168" t="s">
        <v>2</v>
      </c>
      <c r="D97" s="9">
        <v>223901.8749149323</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178</v>
      </c>
      <c r="B98" s="9">
        <v>2022</v>
      </c>
      <c r="C98" s="168" t="s">
        <v>2</v>
      </c>
      <c r="D98" s="9">
        <v>213080.11668838499</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178</v>
      </c>
      <c r="B99" s="9">
        <v>2023</v>
      </c>
      <c r="C99" s="168" t="s">
        <v>2</v>
      </c>
      <c r="D99" s="9">
        <v>201370.42350357049</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178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178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178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178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178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178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178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178</v>
      </c>
      <c r="B107" s="9">
        <v>2000</v>
      </c>
      <c r="C107" s="168" t="s">
        <v>16</v>
      </c>
      <c r="D107" s="9">
        <v>391916</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178</v>
      </c>
      <c r="B108" s="9">
        <v>2001</v>
      </c>
      <c r="C108" s="168" t="s">
        <v>16</v>
      </c>
      <c r="D108" s="9">
        <v>387753</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178</v>
      </c>
      <c r="B109" s="9">
        <v>2002</v>
      </c>
      <c r="C109" s="168" t="s">
        <v>16</v>
      </c>
      <c r="D109" s="9">
        <v>390146</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178</v>
      </c>
      <c r="B110" s="9">
        <v>2003</v>
      </c>
      <c r="C110" s="170" t="s">
        <v>16</v>
      </c>
      <c r="D110" s="9">
        <v>398292</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178</v>
      </c>
      <c r="B111" s="9">
        <v>2004</v>
      </c>
      <c r="C111" s="170" t="s">
        <v>16</v>
      </c>
      <c r="D111" s="9">
        <v>405719</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178</v>
      </c>
      <c r="B112" s="9">
        <v>2005</v>
      </c>
      <c r="C112" s="170" t="s">
        <v>16</v>
      </c>
      <c r="D112" s="9">
        <v>411129</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178</v>
      </c>
      <c r="B113" s="9">
        <v>2006</v>
      </c>
      <c r="C113" s="170" t="s">
        <v>16</v>
      </c>
      <c r="D113" s="9">
        <v>411118</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178</v>
      </c>
      <c r="B114" s="9">
        <v>2007</v>
      </c>
      <c r="C114" s="170" t="s">
        <v>16</v>
      </c>
      <c r="D114" s="9">
        <v>404511</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178</v>
      </c>
      <c r="B115" s="9">
        <v>2008</v>
      </c>
      <c r="C115" s="170" t="s">
        <v>16</v>
      </c>
      <c r="D115" s="9">
        <v>400816</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178</v>
      </c>
      <c r="B116" s="9">
        <v>2009</v>
      </c>
      <c r="C116" s="172" t="s">
        <v>16</v>
      </c>
      <c r="D116" s="9">
        <v>393018</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178</v>
      </c>
      <c r="B117" s="9">
        <v>2010</v>
      </c>
      <c r="C117" s="172" t="s">
        <v>16</v>
      </c>
      <c r="D117" s="9">
        <v>380867</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178</v>
      </c>
      <c r="B118" s="9">
        <v>2011</v>
      </c>
      <c r="C118" s="172" t="s">
        <v>16</v>
      </c>
      <c r="D118" s="9">
        <v>555789</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178</v>
      </c>
      <c r="B119" s="9">
        <v>2012</v>
      </c>
      <c r="C119" s="172" t="s">
        <v>16</v>
      </c>
      <c r="D119" s="9">
        <v>554460</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178</v>
      </c>
      <c r="B120" s="9">
        <v>2013</v>
      </c>
      <c r="C120" s="172" t="s">
        <v>16</v>
      </c>
      <c r="D120" s="9">
        <v>554209</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178</v>
      </c>
      <c r="B121" s="9">
        <v>2014</v>
      </c>
      <c r="C121" s="172" t="s">
        <v>16</v>
      </c>
      <c r="D121" s="9">
        <v>556442</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178</v>
      </c>
      <c r="B122" s="9">
        <v>2015</v>
      </c>
      <c r="C122" s="172" t="s">
        <v>16</v>
      </c>
      <c r="D122" s="9">
        <v>551540</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178</v>
      </c>
      <c r="B123" s="9">
        <v>2016</v>
      </c>
      <c r="C123" s="172" t="s">
        <v>16</v>
      </c>
      <c r="D123" s="9">
        <v>544192</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178</v>
      </c>
      <c r="B124" s="9">
        <v>2017</v>
      </c>
      <c r="C124" s="172" t="s">
        <v>16</v>
      </c>
      <c r="D124" s="9">
        <v>533632</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178</v>
      </c>
      <c r="B125" s="9">
        <v>2018</v>
      </c>
      <c r="C125" s="172" t="s">
        <v>16</v>
      </c>
      <c r="D125" s="9">
        <v>531614</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178</v>
      </c>
      <c r="B126" s="9">
        <v>2019</v>
      </c>
      <c r="C126" s="172" t="s">
        <v>16</v>
      </c>
      <c r="D126" s="9">
        <v>527757</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178</v>
      </c>
      <c r="B127" s="9">
        <v>2020</v>
      </c>
      <c r="C127" s="172" t="s">
        <v>16</v>
      </c>
      <c r="D127" s="9">
        <v>529687</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178</v>
      </c>
      <c r="B128" s="9">
        <v>2021</v>
      </c>
      <c r="C128" s="172" t="s">
        <v>16</v>
      </c>
      <c r="D128" s="9">
        <v>523931</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178</v>
      </c>
      <c r="B129" s="9">
        <v>2022</v>
      </c>
      <c r="C129" s="172" t="s">
        <v>16</v>
      </c>
      <c r="D129" s="9">
        <v>521712</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178</v>
      </c>
      <c r="B130" s="9">
        <v>2023</v>
      </c>
      <c r="C130" s="172" t="s">
        <v>16</v>
      </c>
      <c r="D130" s="9">
        <v>515830</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178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178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178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178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178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178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178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178</v>
      </c>
      <c r="B138" s="9">
        <v>2000</v>
      </c>
      <c r="C138" s="172" t="s">
        <v>17</v>
      </c>
      <c r="D138" s="9">
        <v>1190666</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178</v>
      </c>
      <c r="B139" s="9">
        <v>2001</v>
      </c>
      <c r="C139" s="172" t="s">
        <v>17</v>
      </c>
      <c r="D139" s="9">
        <v>1201080</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178</v>
      </c>
      <c r="B140" s="9">
        <v>2002</v>
      </c>
      <c r="C140" s="172" t="s">
        <v>17</v>
      </c>
      <c r="D140" s="9">
        <v>1203337</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178</v>
      </c>
      <c r="B141" s="9">
        <v>2003</v>
      </c>
      <c r="C141" s="172" t="s">
        <v>17</v>
      </c>
      <c r="D141" s="9">
        <v>1194682</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178</v>
      </c>
      <c r="B142" s="9">
        <v>2004</v>
      </c>
      <c r="C142" s="172" t="s">
        <v>17</v>
      </c>
      <c r="D142" s="9">
        <v>1185765</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178</v>
      </c>
      <c r="B143" s="9">
        <v>2005</v>
      </c>
      <c r="C143" s="172" t="s">
        <v>17</v>
      </c>
      <c r="D143" s="9">
        <v>1183971</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178</v>
      </c>
      <c r="B144" s="9">
        <v>2006</v>
      </c>
      <c r="C144" s="172" t="s">
        <v>17</v>
      </c>
      <c r="D144" s="9">
        <v>1184606</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178</v>
      </c>
      <c r="B145" s="9">
        <v>2007</v>
      </c>
      <c r="C145" s="172" t="s">
        <v>17</v>
      </c>
      <c r="D145" s="9">
        <v>1189537</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178</v>
      </c>
      <c r="B146" s="9">
        <v>2008</v>
      </c>
      <c r="C146" s="172" t="s">
        <v>17</v>
      </c>
      <c r="D146" s="9">
        <v>1197544</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178</v>
      </c>
      <c r="B147" s="9">
        <v>2009</v>
      </c>
      <c r="C147" s="172" t="s">
        <v>17</v>
      </c>
      <c r="D147" s="9">
        <v>1205416</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178</v>
      </c>
      <c r="B148" s="9">
        <v>2010</v>
      </c>
      <c r="C148" s="172" t="s">
        <v>17</v>
      </c>
      <c r="D148" s="9">
        <v>1212188</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178</v>
      </c>
      <c r="B149" s="9">
        <v>2011</v>
      </c>
      <c r="C149" s="172" t="s">
        <v>17</v>
      </c>
      <c r="D149" s="9">
        <v>1206343</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178</v>
      </c>
      <c r="B150" s="9">
        <v>2012</v>
      </c>
      <c r="C150" s="172" t="s">
        <v>17</v>
      </c>
      <c r="D150" s="9">
        <v>1193106</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178</v>
      </c>
      <c r="B151" s="9">
        <v>2013</v>
      </c>
      <c r="C151" s="172" t="s">
        <v>17</v>
      </c>
      <c r="D151" s="9">
        <v>1172128</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178</v>
      </c>
      <c r="B152" s="9">
        <v>2014</v>
      </c>
      <c r="C152" s="172" t="s">
        <v>17</v>
      </c>
      <c r="D152" s="9">
        <v>1152568</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178</v>
      </c>
      <c r="B153" s="9">
        <v>2015</v>
      </c>
      <c r="C153" s="172" t="s">
        <v>17</v>
      </c>
      <c r="D153" s="9">
        <v>1139020</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178</v>
      </c>
      <c r="B154" s="9">
        <v>2016</v>
      </c>
      <c r="C154" s="172" t="s">
        <v>17</v>
      </c>
      <c r="D154" s="9">
        <v>1128183</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178</v>
      </c>
      <c r="B155" s="9">
        <v>2017</v>
      </c>
      <c r="C155" s="172" t="s">
        <v>17</v>
      </c>
      <c r="D155" s="9">
        <v>1125190</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178</v>
      </c>
      <c r="B156" s="9">
        <v>2018</v>
      </c>
      <c r="C156" s="172" t="s">
        <v>17</v>
      </c>
      <c r="D156" s="9">
        <v>1123762</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178</v>
      </c>
      <c r="B157" s="9">
        <v>2019</v>
      </c>
      <c r="C157" s="172" t="s">
        <v>17</v>
      </c>
      <c r="D157" s="9">
        <v>1118935</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178</v>
      </c>
      <c r="B158" s="9">
        <v>2020</v>
      </c>
      <c r="C158" s="172" t="s">
        <v>17</v>
      </c>
      <c r="D158" s="9">
        <v>1113624</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178</v>
      </c>
      <c r="B159" s="9">
        <v>2021</v>
      </c>
      <c r="C159" s="172" t="s">
        <v>17</v>
      </c>
      <c r="D159" s="9">
        <v>1106545</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178</v>
      </c>
      <c r="B160" s="9">
        <v>2022</v>
      </c>
      <c r="C160" s="172" t="s">
        <v>17</v>
      </c>
      <c r="D160" s="9">
        <v>1095991</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178</v>
      </c>
      <c r="B161" s="9">
        <v>2023</v>
      </c>
      <c r="C161" s="172" t="s">
        <v>17</v>
      </c>
      <c r="D161" s="9">
        <v>1079204</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178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178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178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178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178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178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178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178</v>
      </c>
      <c r="B169" s="9">
        <v>2000</v>
      </c>
      <c r="C169" s="173" t="s">
        <v>18</v>
      </c>
      <c r="D169" s="9">
        <v>1118659</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178</v>
      </c>
      <c r="B170" s="9">
        <v>2001</v>
      </c>
      <c r="C170" s="173" t="s">
        <v>18</v>
      </c>
      <c r="D170" s="9">
        <v>1136495</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178</v>
      </c>
      <c r="B171" s="9">
        <v>2002</v>
      </c>
      <c r="C171" s="173" t="s">
        <v>18</v>
      </c>
      <c r="D171" s="9">
        <v>1157667</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178</v>
      </c>
      <c r="B172" s="9">
        <v>2003</v>
      </c>
      <c r="C172" s="173" t="s">
        <v>18</v>
      </c>
      <c r="D172" s="9">
        <v>1180200</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178</v>
      </c>
      <c r="B173" s="9">
        <v>2004</v>
      </c>
      <c r="C173" s="173" t="s">
        <v>18</v>
      </c>
      <c r="D173" s="9">
        <v>1194681</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178</v>
      </c>
      <c r="B174" s="9">
        <v>2005</v>
      </c>
      <c r="C174" s="173" t="s">
        <v>18</v>
      </c>
      <c r="D174" s="9">
        <v>1199916</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178</v>
      </c>
      <c r="B175" s="9">
        <v>2006</v>
      </c>
      <c r="C175" s="173" t="s">
        <v>18</v>
      </c>
      <c r="D175" s="9">
        <v>1201799</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178</v>
      </c>
      <c r="B176" s="9">
        <v>2007</v>
      </c>
      <c r="C176" s="173" t="s">
        <v>18</v>
      </c>
      <c r="D176" s="9">
        <v>1204964</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178</v>
      </c>
      <c r="B177" s="9">
        <v>2008</v>
      </c>
      <c r="C177" s="173" t="s">
        <v>18</v>
      </c>
      <c r="D177" s="9">
        <v>1201945</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178</v>
      </c>
      <c r="B178" s="9">
        <v>2009</v>
      </c>
      <c r="C178" s="173" t="s">
        <v>18</v>
      </c>
      <c r="D178" s="9">
        <v>1191453</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178</v>
      </c>
      <c r="B179" s="9">
        <v>2010</v>
      </c>
      <c r="C179" s="173" t="s">
        <v>18</v>
      </c>
      <c r="D179" s="9">
        <v>1184064</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178</v>
      </c>
      <c r="B180" s="9">
        <v>2011</v>
      </c>
      <c r="C180" s="173" t="s">
        <v>18</v>
      </c>
      <c r="D180" s="9">
        <v>1184970</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178</v>
      </c>
      <c r="B181" s="9">
        <v>2012</v>
      </c>
      <c r="C181" s="173" t="s">
        <v>18</v>
      </c>
      <c r="D181" s="9">
        <v>1390937</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178</v>
      </c>
      <c r="B182" s="9">
        <v>2013</v>
      </c>
      <c r="C182" s="173" t="s">
        <v>18</v>
      </c>
      <c r="D182" s="9">
        <v>1399289</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178</v>
      </c>
      <c r="B183" s="9">
        <v>2014</v>
      </c>
      <c r="C183" s="173" t="s">
        <v>18</v>
      </c>
      <c r="D183" s="9">
        <v>1404181</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178</v>
      </c>
      <c r="B184" s="9">
        <v>2015</v>
      </c>
      <c r="C184" s="173" t="s">
        <v>18</v>
      </c>
      <c r="D184" s="9">
        <v>1413638</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178</v>
      </c>
      <c r="B185" s="9">
        <v>2016</v>
      </c>
      <c r="C185" s="173" t="s">
        <v>18</v>
      </c>
      <c r="D185" s="9">
        <v>1425750</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178</v>
      </c>
      <c r="B186" s="9">
        <v>2017</v>
      </c>
      <c r="C186" s="173" t="s">
        <v>18</v>
      </c>
      <c r="D186" s="9">
        <v>1432307</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178</v>
      </c>
      <c r="B187" s="9">
        <v>2018</v>
      </c>
      <c r="C187" s="173" t="s">
        <v>18</v>
      </c>
      <c r="D187" s="9">
        <v>1425748</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178</v>
      </c>
      <c r="B188" s="9">
        <v>2019</v>
      </c>
      <c r="C188" s="173" t="s">
        <v>18</v>
      </c>
      <c r="D188" s="9">
        <v>1414162</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178</v>
      </c>
      <c r="B189" s="9">
        <v>2020</v>
      </c>
      <c r="C189" s="173" t="s">
        <v>18</v>
      </c>
      <c r="D189" s="9">
        <v>1396091</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178</v>
      </c>
      <c r="B190" s="9">
        <v>2021</v>
      </c>
      <c r="C190" s="173" t="s">
        <v>18</v>
      </c>
      <c r="D190" s="9">
        <v>1383819</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178</v>
      </c>
      <c r="B191" s="9">
        <v>2022</v>
      </c>
      <c r="C191" s="173" t="s">
        <v>18</v>
      </c>
      <c r="D191" s="9">
        <v>1377520</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178</v>
      </c>
      <c r="B192" s="9">
        <v>2023</v>
      </c>
      <c r="C192" s="173" t="s">
        <v>18</v>
      </c>
      <c r="D192" s="9">
        <v>1357179</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178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178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178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178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178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178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178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44B04-C285-45D1-AA12-F64D1A4A3B23}">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7" t="s">
        <v>248</v>
      </c>
      <c r="B1" s="538"/>
      <c r="C1" s="538"/>
      <c r="D1" s="538"/>
      <c r="E1" s="539" t="s">
        <v>52</v>
      </c>
      <c r="F1" s="540"/>
      <c r="G1" s="540"/>
      <c r="H1" s="540"/>
      <c r="I1" s="541"/>
      <c r="J1" s="542" t="s">
        <v>10</v>
      </c>
      <c r="K1" s="542"/>
      <c r="L1" s="542"/>
      <c r="M1" s="542"/>
      <c r="N1" s="542"/>
      <c r="O1" s="543" t="s">
        <v>11</v>
      </c>
      <c r="P1" s="544"/>
      <c r="Q1" s="544"/>
      <c r="R1" s="544"/>
      <c r="S1" s="545"/>
    </row>
    <row xmlns:x14ac="http://schemas.microsoft.com/office/spreadsheetml/2009/9/ac" r="2" x14ac:dyDescent="0.2">
      <c r="A2" s="538"/>
      <c r="B2" s="538"/>
      <c r="C2" s="538"/>
      <c r="D2" s="538"/>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Netherlands</v>
      </c>
      <c r="B4" s="321">
        <f>IF(ISBLANK(Regressions!B14), " ", Regressions!B14)</f>
        <v>2000</v>
      </c>
      <c r="C4" s="199" t="str">
        <f>IF(ISBLANK(Regressions!C14), " ", Regressions!C14)</f>
        <v>National</v>
      </c>
      <c r="D4" s="322">
        <f>IF(ISBLANK(Regressions!D14), " ", Regressions!D14)</f>
        <v>2701241</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Netherlands</v>
      </c>
      <c r="B5" s="321">
        <f>IF(ISBLANK(Regressions!B15), " ", Regressions!B15)</f>
        <v>2001</v>
      </c>
      <c r="C5" s="326" t="str">
        <f>IF(ISBLANK(Regressions!C15), " ", Regressions!C15)</f>
        <v>National</v>
      </c>
      <c r="D5" s="322">
        <f>IF(ISBLANK(Regressions!D15), " ", Regressions!D15)</f>
        <v>2725328</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Netherlands</v>
      </c>
      <c r="B6" s="321">
        <f>IF(ISBLANK(Regressions!B16), " ", Regressions!B16)</f>
        <v>2002</v>
      </c>
      <c r="C6" s="326" t="str">
        <f>IF(ISBLANK(Regressions!C16), " ", Regressions!C16)</f>
        <v>National</v>
      </c>
      <c r="D6" s="322">
        <f>IF(ISBLANK(Regressions!D16), " ", Regressions!D16)</f>
        <v>2751150</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Netherlands</v>
      </c>
      <c r="B7" s="321">
        <f>IF(ISBLANK(Regressions!B17), " ", Regressions!B17)</f>
        <v>2003</v>
      </c>
      <c r="C7" s="326" t="str">
        <f>IF(ISBLANK(Regressions!C17), " ", Regressions!C17)</f>
        <v>National</v>
      </c>
      <c r="D7" s="322">
        <f>IF(ISBLANK(Regressions!D17), " ", Regressions!D17)</f>
        <v>2773174</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Netherlands</v>
      </c>
      <c r="B8" s="321">
        <f>IF(ISBLANK(Regressions!B18), " ", Regressions!B18)</f>
        <v>2004</v>
      </c>
      <c r="C8" s="326" t="str">
        <f>IF(ISBLANK(Regressions!C18), " ", Regressions!C18)</f>
        <v>National</v>
      </c>
      <c r="D8" s="322">
        <f>IF(ISBLANK(Regressions!D18), " ", Regressions!D18)</f>
        <v>2786165</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Netherlands</v>
      </c>
      <c r="B9" s="321">
        <f>IF(ISBLANK(Regressions!B19), " ", Regressions!B19)</f>
        <v>2005</v>
      </c>
      <c r="C9" s="326" t="str">
        <f>IF(ISBLANK(Regressions!C19), " ", Regressions!C19)</f>
        <v>National</v>
      </c>
      <c r="D9" s="322">
        <f>IF(ISBLANK(Regressions!D19), " ", Regressions!D19)</f>
        <v>2795016</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Netherlands</v>
      </c>
      <c r="B10" s="321">
        <f>IF(ISBLANK(Regressions!B20), " ", Regressions!B20)</f>
        <v>2006</v>
      </c>
      <c r="C10" s="326" t="str">
        <f>IF(ISBLANK(Regressions!C20), " ", Regressions!C20)</f>
        <v>National</v>
      </c>
      <c r="D10" s="322">
        <f>IF(ISBLANK(Regressions!D20), " ", Regressions!D20)</f>
        <v>2797523</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Netherlands</v>
      </c>
      <c r="B11" s="321">
        <f>IF(ISBLANK(Regressions!B21), " ", Regressions!B21)</f>
        <v>2007</v>
      </c>
      <c r="C11" s="326" t="str">
        <f>IF(ISBLANK(Regressions!C21), " ", Regressions!C21)</f>
        <v>National</v>
      </c>
      <c r="D11" s="322">
        <f>IF(ISBLANK(Regressions!D21), " ", Regressions!D21)</f>
        <v>2799012</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Netherlands</v>
      </c>
      <c r="B12" s="321">
        <f>IF(ISBLANK(Regressions!B22), " ", Regressions!B22)</f>
        <v>2008</v>
      </c>
      <c r="C12" s="326" t="str">
        <f>IF(ISBLANK(Regressions!C22), " ", Regressions!C22)</f>
        <v>National</v>
      </c>
      <c r="D12" s="322">
        <f>IF(ISBLANK(Regressions!D22), " ", Regressions!D22)</f>
        <v>2800305</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Netherlands</v>
      </c>
      <c r="B13" s="321">
        <f>IF(ISBLANK(Regressions!B23), " ", Regressions!B23)</f>
        <v>2009</v>
      </c>
      <c r="C13" s="326" t="str">
        <f>IF(ISBLANK(Regressions!C23), " ", Regressions!C23)</f>
        <v>National</v>
      </c>
      <c r="D13" s="322">
        <f>IF(ISBLANK(Regressions!D23), " ", Regressions!D23)</f>
        <v>2789887</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Netherlands</v>
      </c>
      <c r="B14" s="321">
        <f>IF(ISBLANK(Regressions!B24), " ", Regressions!B24)</f>
        <v>2010</v>
      </c>
      <c r="C14" s="326" t="str">
        <f>IF(ISBLANK(Regressions!C24), " ", Regressions!C24)</f>
        <v>National</v>
      </c>
      <c r="D14" s="322">
        <f>IF(ISBLANK(Regressions!D24), " ", Regressions!D24)</f>
        <v>2777119</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Netherlands</v>
      </c>
      <c r="B15" s="321">
        <f>IF(ISBLANK(Regressions!B25), " ", Regressions!B25)</f>
        <v>2011</v>
      </c>
      <c r="C15" s="326" t="str">
        <f>IF(ISBLANK(Regressions!C25), " ", Regressions!C25)</f>
        <v>National</v>
      </c>
      <c r="D15" s="322">
        <f>IF(ISBLANK(Regressions!D25), " ", Regressions!D25)</f>
        <v>2947102</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Netherlands</v>
      </c>
      <c r="B16" s="321">
        <f>IF(ISBLANK(Regressions!B26), " ", Regressions!B26)</f>
        <v>2012</v>
      </c>
      <c r="C16" s="326" t="str">
        <f>IF(ISBLANK(Regressions!C26), " ", Regressions!C26)</f>
        <v>National</v>
      </c>
      <c r="D16" s="322">
        <f>IF(ISBLANK(Regressions!D26), " ", Regressions!D26)</f>
        <v>3138503</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Netherlands</v>
      </c>
      <c r="B17" s="321">
        <f>IF(ISBLANK(Regressions!B27), " ", Regressions!B27)</f>
        <v>2013</v>
      </c>
      <c r="C17" s="326" t="str">
        <f>IF(ISBLANK(Regressions!C27), " ", Regressions!C27)</f>
        <v>National</v>
      </c>
      <c r="D17" s="322">
        <f>IF(ISBLANK(Regressions!D27), " ", Regressions!D27)</f>
        <v>3125626</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Netherlands</v>
      </c>
      <c r="B18" s="321">
        <f>IF(ISBLANK(Regressions!B28), " ", Regressions!B28)</f>
        <v>2014</v>
      </c>
      <c r="C18" s="326" t="str">
        <f>IF(ISBLANK(Regressions!C28), " ", Regressions!C28)</f>
        <v>National</v>
      </c>
      <c r="D18" s="322">
        <f>IF(ISBLANK(Regressions!D28), " ", Regressions!D28)</f>
        <v>3113191</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Netherlands</v>
      </c>
      <c r="B19" s="321">
        <f>IF(ISBLANK(Regressions!B29), " ", Regressions!B29)</f>
        <v>2015</v>
      </c>
      <c r="C19" s="326" t="str">
        <f>IF(ISBLANK(Regressions!C29), " ", Regressions!C29)</f>
        <v>National</v>
      </c>
      <c r="D19" s="322">
        <f>IF(ISBLANK(Regressions!D29), " ", Regressions!D29)</f>
        <v>3104198</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Netherlands</v>
      </c>
      <c r="B20" s="321">
        <f>IF(ISBLANK(Regressions!B30), " ", Regressions!B30)</f>
        <v>2016</v>
      </c>
      <c r="C20" s="326" t="str">
        <f>IF(ISBLANK(Regressions!C30), " ", Regressions!C30)</f>
        <v>National</v>
      </c>
      <c r="D20" s="322">
        <f>IF(ISBLANK(Regressions!D30), " ", Regressions!D30)</f>
        <v>3098125</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Netherlands</v>
      </c>
      <c r="B21" s="321">
        <f>IF(ISBLANK(Regressions!B31), " ", Regressions!B31)</f>
        <v>2017</v>
      </c>
      <c r="C21" s="326" t="str">
        <f>IF(ISBLANK(Regressions!C31), " ", Regressions!C31)</f>
        <v>National</v>
      </c>
      <c r="D21" s="322">
        <f>IF(ISBLANK(Regressions!D31), " ", Regressions!D31)</f>
        <v>3091129</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Netherlands</v>
      </c>
      <c r="B22" s="321">
        <f>IF(ISBLANK(Regressions!B32), " ", Regressions!B32)</f>
        <v>2018</v>
      </c>
      <c r="C22" s="326" t="str">
        <f>IF(ISBLANK(Regressions!C32), " ", Regressions!C32)</f>
        <v>National</v>
      </c>
      <c r="D22" s="322">
        <f>IF(ISBLANK(Regressions!D32), " ", Regressions!D32)</f>
        <v>3081124</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Netherlands</v>
      </c>
      <c r="B23" s="321">
        <f>IF(ISBLANK(Regressions!B33), " ", Regressions!B33)</f>
        <v>2019</v>
      </c>
      <c r="C23" s="326" t="str">
        <f>IF(ISBLANK(Regressions!C33), " ", Regressions!C33)</f>
        <v>National</v>
      </c>
      <c r="D23" s="322">
        <f>IF(ISBLANK(Regressions!D33), " ", Regressions!D33)</f>
        <v>3060854</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Netherlands</v>
      </c>
      <c r="B24" s="321">
        <f>IF(ISBLANK(Regressions!B34), " ", Regressions!B34)</f>
        <v>2020</v>
      </c>
      <c r="C24" s="326" t="str">
        <f>IF(ISBLANK(Regressions!C34), " ", Regressions!C34)</f>
        <v>National</v>
      </c>
      <c r="D24" s="322">
        <f>IF(ISBLANK(Regressions!D34), " ", Regressions!D34)</f>
        <v>3039402</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Netherlands</v>
      </c>
      <c r="B25" s="372">
        <f>IF(ISBLANK(Regressions!B35), " ", Regressions!B35)</f>
        <v>2021</v>
      </c>
      <c r="C25" s="373" t="str">
        <f>IF(ISBLANK(Regressions!C35), " ", Regressions!C35)</f>
        <v>National</v>
      </c>
      <c r="D25" s="374">
        <f>IF(ISBLANK(Regressions!D35), " ", Regressions!D35)</f>
        <v>3014295</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Netherlands</v>
      </c>
      <c r="B26" s="321">
        <f>IF(ISBLANK(Regressions!B36), " ", Regressions!B36)</f>
        <v>2022</v>
      </c>
      <c r="C26" s="326" t="str">
        <f>IF(ISBLANK(Regressions!C36), " ", Regressions!C36)</f>
        <v>National</v>
      </c>
      <c r="D26" s="322">
        <f>IF(ISBLANK(Regressions!D36), " ", Regressions!D36)</f>
        <v>2995223</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Netherlands</v>
      </c>
      <c r="B27" s="328">
        <f>IF(ISBLANK(Regressions!B37), " ", Regressions!B37)</f>
        <v>2023</v>
      </c>
      <c r="C27" s="329" t="str">
        <f>IF(ISBLANK(Regressions!C37), " ", Regressions!C37)</f>
        <v>National</v>
      </c>
      <c r="D27" s="330">
        <f>IF(ISBLANK(Regressions!D37), " ", Regressions!D37)</f>
        <v>2952213</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Netherlands</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Netherlands</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Netherlands</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Netherlands</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Netherlands</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Netherlands</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Netherlands</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Netherlands</v>
      </c>
      <c r="B35" s="321">
        <f>IF(ISBLANK(Regressions!B45), " ", Regressions!B45)</f>
        <v>2000</v>
      </c>
      <c r="C35" s="326" t="str">
        <f>IF(ISBLANK(Regressions!C45), " ", Regressions!C45)</f>
        <v>Urban</v>
      </c>
      <c r="D35" s="322">
        <f>IF(ISBLANK(Regressions!D45), " ", Regressions!D45)</f>
        <v>2074417.9764888</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Netherlands</v>
      </c>
      <c r="B36" s="321">
        <f>IF(ISBLANK(Regressions!B46), " ", Regressions!B46)</f>
        <v>2001</v>
      </c>
      <c r="C36" s="326" t="str">
        <f>IF(ISBLANK(Regressions!C46), " ", Regressions!C46)</f>
        <v>Urban</v>
      </c>
      <c r="D36" s="322">
        <f>IF(ISBLANK(Regressions!D46), " ", Regressions!D46)</f>
        <v>2121122.8323022458</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Netherlands</v>
      </c>
      <c r="B37" s="321">
        <f>IF(ISBLANK(Regressions!B47), " ", Regressions!B47)</f>
        <v>2002</v>
      </c>
      <c r="C37" s="326" t="str">
        <f>IF(ISBLANK(Regressions!C47), " ", Regressions!C47)</f>
        <v>Urban</v>
      </c>
      <c r="D37" s="322">
        <f>IF(ISBLANK(Regressions!D47), " ", Regressions!D47)</f>
        <v>2176517.2709541321</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Netherlands</v>
      </c>
      <c r="B38" s="321">
        <f>IF(ISBLANK(Regressions!B48), " ", Regressions!B48)</f>
        <v>2003</v>
      </c>
      <c r="C38" s="326" t="str">
        <f>IF(ISBLANK(Regressions!C48), " ", Regressions!C48)</f>
        <v>Urban</v>
      </c>
      <c r="D38" s="322">
        <f>IF(ISBLANK(Regressions!D48), " ", Regressions!D48)</f>
        <v>2227995.8181262212</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Netherlands</v>
      </c>
      <c r="B39" s="321">
        <f>IF(ISBLANK(Regressions!B49), " ", Regressions!B49)</f>
        <v>2004</v>
      </c>
      <c r="C39" s="326" t="str">
        <f>IF(ISBLANK(Regressions!C49), " ", Regressions!C49)</f>
        <v>Urban</v>
      </c>
      <c r="D39" s="322">
        <f>IF(ISBLANK(Regressions!D49), " ", Regressions!D49)</f>
        <v>2271114.5363994599</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Netherlands</v>
      </c>
      <c r="B40" s="321">
        <f>IF(ISBLANK(Regressions!B50), " ", Regressions!B50)</f>
        <v>2005</v>
      </c>
      <c r="C40" s="326" t="str">
        <f>IF(ISBLANK(Regressions!C50), " ", Regressions!C50)</f>
        <v>Urban</v>
      </c>
      <c r="D40" s="322">
        <f>IF(ISBLANK(Regressions!D50), " ", Regressions!D50)</f>
        <v>2309521.644032592</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Netherlands</v>
      </c>
      <c r="B41" s="321">
        <f>IF(ISBLANK(Regressions!B51), " ", Regressions!B51)</f>
        <v>2006</v>
      </c>
      <c r="C41" s="326" t="str">
        <f>IF(ISBLANK(Regressions!C51), " ", Regressions!C51)</f>
        <v>Urban</v>
      </c>
      <c r="D41" s="322">
        <f>IF(ISBLANK(Regressions!D51), " ", Regressions!D51)</f>
        <v>2339736.3806742858</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Netherlands</v>
      </c>
      <c r="B42" s="321">
        <f>IF(ISBLANK(Regressions!B52), " ", Regressions!B52)</f>
        <v>2007</v>
      </c>
      <c r="C42" s="326" t="str">
        <f>IF(ISBLANK(Regressions!C52), " ", Regressions!C52)</f>
        <v>Urban</v>
      </c>
      <c r="D42" s="322">
        <f>IF(ISBLANK(Regressions!D52), " ", Regressions!D52)</f>
        <v>2366256.795681152</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Netherlands</v>
      </c>
      <c r="B43" s="321">
        <f>IF(ISBLANK(Regressions!B53), " ", Regressions!B53)</f>
        <v>2008</v>
      </c>
      <c r="C43" s="326" t="str">
        <f>IF(ISBLANK(Regressions!C53), " ", Regressions!C53)</f>
        <v>Urban</v>
      </c>
      <c r="D43" s="322">
        <f>IF(ISBLANK(Regressions!D53), " ", Regressions!D53)</f>
        <v>2391516.4880641941</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Netherlands</v>
      </c>
      <c r="B44" s="321">
        <f>IF(ISBLANK(Regressions!B54), " ", Regressions!B54)</f>
        <v>2009</v>
      </c>
      <c r="C44" s="326" t="str">
        <f>IF(ISBLANK(Regressions!C54), " ", Regressions!C54)</f>
        <v>Urban</v>
      </c>
      <c r="D44" s="322">
        <f>IF(ISBLANK(Regressions!D54), " ", Regressions!D54)</f>
        <v>2407337.7507527922</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Netherlands</v>
      </c>
      <c r="B45" s="321">
        <f>IF(ISBLANK(Regressions!B55), " ", Regressions!B55)</f>
        <v>2010</v>
      </c>
      <c r="C45" s="326" t="str">
        <f>IF(ISBLANK(Regressions!C55), " ", Regressions!C55)</f>
        <v>Urban</v>
      </c>
      <c r="D45" s="322">
        <f>IF(ISBLANK(Regressions!D55), " ", Regressions!D55)</f>
        <v>2419814.944040833</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Netherlands</v>
      </c>
      <c r="B46" s="321">
        <f>IF(ISBLANK(Regressions!B56), " ", Regressions!B56)</f>
        <v>2011</v>
      </c>
      <c r="C46" s="326" t="str">
        <f>IF(ISBLANK(Regressions!C56), " ", Regressions!C56)</f>
        <v>Urban</v>
      </c>
      <c r="D46" s="322">
        <f>IF(ISBLANK(Regressions!D56), " ", Regressions!D56)</f>
        <v>2589883.701824341</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Netherlands</v>
      </c>
      <c r="B47" s="321">
        <f>IF(ISBLANK(Regressions!B57), " ", Regressions!B57)</f>
        <v>2012</v>
      </c>
      <c r="C47" s="326" t="str">
        <f>IF(ISBLANK(Regressions!C57), " ", Regressions!C57)</f>
        <v>Urban</v>
      </c>
      <c r="D47" s="322">
        <f>IF(ISBLANK(Regressions!D57), " ", Regressions!D57)</f>
        <v>2780336.9571852111</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Netherlands</v>
      </c>
      <c r="B48" s="321">
        <f>IF(ISBLANK(Regressions!B58), " ", Regressions!B58)</f>
        <v>2013</v>
      </c>
      <c r="C48" s="326" t="str">
        <f>IF(ISBLANK(Regressions!C58), " ", Regressions!C58)</f>
        <v>Urban</v>
      </c>
      <c r="D48" s="322">
        <f>IF(ISBLANK(Regressions!D58), " ", Regressions!D58)</f>
        <v>2787651.9499716191</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Netherlands</v>
      </c>
      <c r="B49" s="321">
        <f>IF(ISBLANK(Regressions!B59), " ", Regressions!B59)</f>
        <v>2014</v>
      </c>
      <c r="C49" s="326" t="str">
        <f>IF(ISBLANK(Regressions!C59), " ", Regressions!C59)</f>
        <v>Urban</v>
      </c>
      <c r="D49" s="322">
        <f>IF(ISBLANK(Regressions!D59), " ", Regressions!D59)</f>
        <v>2792221.0839056401</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Netherlands</v>
      </c>
      <c r="B50" s="321">
        <f>IF(ISBLANK(Regressions!B60), " ", Regressions!B60)</f>
        <v>2015</v>
      </c>
      <c r="C50" s="326" t="str">
        <f>IF(ISBLANK(Regressions!C60), " ", Regressions!C60)</f>
        <v>Urban</v>
      </c>
      <c r="D50" s="322">
        <f>IF(ISBLANK(Regressions!D60), " ", Regressions!D60)</f>
        <v>2799148.354544831</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Netherlands</v>
      </c>
      <c r="B51" s="321">
        <f>IF(ISBLANK(Regressions!B61), " ", Regressions!B61)</f>
        <v>2016</v>
      </c>
      <c r="C51" s="326" t="str">
        <f>IF(ISBLANK(Regressions!C61), " ", Regressions!C61)</f>
        <v>Urban</v>
      </c>
      <c r="D51" s="322">
        <f>IF(ISBLANK(Regressions!D61), " ", Regressions!D61)</f>
        <v>2807985.6599330902</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Netherlands</v>
      </c>
      <c r="B52" s="321">
        <f>IF(ISBLANK(Regressions!B62), " ", Regressions!B62)</f>
        <v>2017</v>
      </c>
      <c r="C52" s="326" t="str">
        <f>IF(ISBLANK(Regressions!C62), " ", Regressions!C62)</f>
        <v>Urban</v>
      </c>
      <c r="D52" s="322">
        <f>IF(ISBLANK(Regressions!D62), " ", Regressions!D62)</f>
        <v>2815307.666870499</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Netherlands</v>
      </c>
      <c r="B53" s="321">
        <f>IF(ISBLANK(Regressions!B63), " ", Regressions!B63)</f>
        <v>2018</v>
      </c>
      <c r="C53" s="326" t="str">
        <f>IF(ISBLANK(Regressions!C63), " ", Regressions!C63)</f>
        <v>Urban</v>
      </c>
      <c r="D53" s="322">
        <f>IF(ISBLANK(Regressions!D63), " ", Regressions!D63)</f>
        <v>2818920.2817800911</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Netherlands</v>
      </c>
      <c r="B54" s="321">
        <f>IF(ISBLANK(Regressions!B64), " ", Regressions!B64)</f>
        <v>2019</v>
      </c>
      <c r="C54" s="326" t="str">
        <f>IF(ISBLANK(Regressions!C64), " ", Regressions!C64)</f>
        <v>Urban</v>
      </c>
      <c r="D54" s="322">
        <f>IF(ISBLANK(Regressions!D64), " ", Regressions!D64)</f>
        <v>2812190.204226227</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Netherlands</v>
      </c>
      <c r="B55" s="321">
        <f>IF(ISBLANK(Regressions!B65), " ", Regressions!B65)</f>
        <v>2020</v>
      </c>
      <c r="C55" s="326" t="str">
        <f>IF(ISBLANK(Regressions!C65), " ", Regressions!C65)</f>
        <v>Urban</v>
      </c>
      <c r="D55" s="322">
        <f>IF(ISBLANK(Regressions!D65), " ", Regressions!D65)</f>
        <v>2803422.8305751039</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Netherlands</v>
      </c>
      <c r="B56" s="372">
        <f>IF(ISBLANK(Regressions!B66), " ", Regressions!B66)</f>
        <v>2021</v>
      </c>
      <c r="C56" s="373" t="str">
        <f>IF(ISBLANK(Regressions!C66), " ", Regressions!C66)</f>
        <v>Urban</v>
      </c>
      <c r="D56" s="374">
        <f>IF(ISBLANK(Regressions!D66), " ", Regressions!D66)</f>
        <v>2790393.1250850679</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Netherlands</v>
      </c>
      <c r="B57" s="321">
        <f>IF(ISBLANK(Regressions!B67), " ", Regressions!B67)</f>
        <v>2022</v>
      </c>
      <c r="C57" s="326" t="str">
        <f>IF(ISBLANK(Regressions!C67), " ", Regressions!C67)</f>
        <v>Urban</v>
      </c>
      <c r="D57" s="322">
        <f>IF(ISBLANK(Regressions!D67), " ", Regressions!D67)</f>
        <v>2782142.8833116149</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Netherlands</v>
      </c>
      <c r="B58" s="328">
        <f>IF(ISBLANK(Regressions!B68), " ", Regressions!B68)</f>
        <v>2023</v>
      </c>
      <c r="C58" s="329" t="str">
        <f>IF(ISBLANK(Regressions!C68), " ", Regressions!C68)</f>
        <v>Urban</v>
      </c>
      <c r="D58" s="330">
        <f>IF(ISBLANK(Regressions!D68), " ", Regressions!D68)</f>
        <v>2750842.5764964288</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Netherlands</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Netherlands</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Netherlands</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Netherlands</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Netherlands</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Netherlands</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Netherlands</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Netherlands</v>
      </c>
      <c r="B66" s="321">
        <f>IF(ISBLANK(Regressions!B76), " ", Regressions!B76)</f>
        <v>2000</v>
      </c>
      <c r="C66" s="326" t="str">
        <f>IF(ISBLANK(Regressions!C76), " ", Regressions!C76)</f>
        <v>Rural</v>
      </c>
      <c r="D66" s="322">
        <f>IF(ISBLANK(Regressions!D76), " ", Regressions!D76)</f>
        <v>626823.02351119986</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Netherlands</v>
      </c>
      <c r="B67" s="321">
        <f>IF(ISBLANK(Regressions!B77), " ", Regressions!B77)</f>
        <v>2001</v>
      </c>
      <c r="C67" s="326" t="str">
        <f>IF(ISBLANK(Regressions!C77), " ", Regressions!C77)</f>
        <v>Rural</v>
      </c>
      <c r="D67" s="322">
        <f>IF(ISBLANK(Regressions!D77), " ", Regressions!D77)</f>
        <v>604205.16769775387</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Netherlands</v>
      </c>
      <c r="B68" s="321">
        <f>IF(ISBLANK(Regressions!B78), " ", Regressions!B78)</f>
        <v>2002</v>
      </c>
      <c r="C68" s="326" t="str">
        <f>IF(ISBLANK(Regressions!C78), " ", Regressions!C78)</f>
        <v>Rural</v>
      </c>
      <c r="D68" s="322">
        <f>IF(ISBLANK(Regressions!D78), " ", Regressions!D78)</f>
        <v>574632.72904586792</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Netherlands</v>
      </c>
      <c r="B69" s="321">
        <f>IF(ISBLANK(Regressions!B79), " ", Regressions!B79)</f>
        <v>2003</v>
      </c>
      <c r="C69" s="326" t="str">
        <f>IF(ISBLANK(Regressions!C79), " ", Regressions!C79)</f>
        <v>Rural</v>
      </c>
      <c r="D69" s="322">
        <f>IF(ISBLANK(Regressions!D79), " ", Regressions!D79)</f>
        <v>545178.18187377928</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Netherlands</v>
      </c>
      <c r="B70" s="321">
        <f>IF(ISBLANK(Regressions!B80), " ", Regressions!B80)</f>
        <v>2004</v>
      </c>
      <c r="C70" s="326" t="str">
        <f>IF(ISBLANK(Regressions!C80), " ", Regressions!C80)</f>
        <v>Rural</v>
      </c>
      <c r="D70" s="322">
        <f>IF(ISBLANK(Regressions!D80), " ", Regressions!D80)</f>
        <v>515050.46360054018</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Netherlands</v>
      </c>
      <c r="B71" s="321">
        <f>IF(ISBLANK(Regressions!B81), " ", Regressions!B81)</f>
        <v>2005</v>
      </c>
      <c r="C71" s="326" t="str">
        <f>IF(ISBLANK(Regressions!C81), " ", Regressions!C81)</f>
        <v>Rural</v>
      </c>
      <c r="D71" s="322">
        <f>IF(ISBLANK(Regressions!D81), " ", Regressions!D81)</f>
        <v>485494.35596740717</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Netherlands</v>
      </c>
      <c r="B72" s="321">
        <f>IF(ISBLANK(Regressions!B82), " ", Regressions!B82)</f>
        <v>2006</v>
      </c>
      <c r="C72" s="326" t="str">
        <f>IF(ISBLANK(Regressions!C82), " ", Regressions!C82)</f>
        <v>Rural</v>
      </c>
      <c r="D72" s="322">
        <f>IF(ISBLANK(Regressions!D82), " ", Regressions!D82)</f>
        <v>457786.61932571413</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Netherlands</v>
      </c>
      <c r="B73" s="321">
        <f>IF(ISBLANK(Regressions!B83), " ", Regressions!B83)</f>
        <v>2007</v>
      </c>
      <c r="C73" s="326" t="str">
        <f>IF(ISBLANK(Regressions!C83), " ", Regressions!C83)</f>
        <v>Rural</v>
      </c>
      <c r="D73" s="322">
        <f>IF(ISBLANK(Regressions!D83), " ", Regressions!D83)</f>
        <v>432755.20431884768</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Netherlands</v>
      </c>
      <c r="B74" s="321">
        <f>IF(ISBLANK(Regressions!B84), " ", Regressions!B84)</f>
        <v>2008</v>
      </c>
      <c r="C74" s="326" t="str">
        <f>IF(ISBLANK(Regressions!C84), " ", Regressions!C84)</f>
        <v>Rural</v>
      </c>
      <c r="D74" s="322">
        <f>IF(ISBLANK(Regressions!D84), " ", Regressions!D84)</f>
        <v>408788.51193580631</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Netherlands</v>
      </c>
      <c r="B75" s="321">
        <f>IF(ISBLANK(Regressions!B85), " ", Regressions!B85)</f>
        <v>2009</v>
      </c>
      <c r="C75" s="326" t="str">
        <f>IF(ISBLANK(Regressions!C85), " ", Regressions!C85)</f>
        <v>Rural</v>
      </c>
      <c r="D75" s="322">
        <f>IF(ISBLANK(Regressions!D85), " ", Regressions!D85)</f>
        <v>382549.24924720771</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Netherlands</v>
      </c>
      <c r="B76" s="321">
        <f>IF(ISBLANK(Regressions!B86), " ", Regressions!B86)</f>
        <v>2010</v>
      </c>
      <c r="C76" s="326" t="str">
        <f>IF(ISBLANK(Regressions!C86), " ", Regressions!C86)</f>
        <v>Rural</v>
      </c>
      <c r="D76" s="322">
        <f>IF(ISBLANK(Regressions!D86), " ", Regressions!D86)</f>
        <v>357304.05595916748</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Netherlands</v>
      </c>
      <c r="B77" s="321">
        <f>IF(ISBLANK(Regressions!B87), " ", Regressions!B87)</f>
        <v>2011</v>
      </c>
      <c r="C77" s="326" t="str">
        <f>IF(ISBLANK(Regressions!C87), " ", Regressions!C87)</f>
        <v>Rural</v>
      </c>
      <c r="D77" s="322">
        <f>IF(ISBLANK(Regressions!D87), " ", Regressions!D87)</f>
        <v>357218.29817565909</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Netherlands</v>
      </c>
      <c r="B78" s="321">
        <f>IF(ISBLANK(Regressions!B88), " ", Regressions!B88)</f>
        <v>2012</v>
      </c>
      <c r="C78" s="326" t="str">
        <f>IF(ISBLANK(Regressions!C88), " ", Regressions!C88)</f>
        <v>Rural</v>
      </c>
      <c r="D78" s="322">
        <f>IF(ISBLANK(Regressions!D88), " ", Regressions!D88)</f>
        <v>358166.04281478882</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Netherlands</v>
      </c>
      <c r="B79" s="321">
        <f>IF(ISBLANK(Regressions!B89), " ", Regressions!B89)</f>
        <v>2013</v>
      </c>
      <c r="C79" s="326" t="str">
        <f>IF(ISBLANK(Regressions!C89), " ", Regressions!C89)</f>
        <v>Rural</v>
      </c>
      <c r="D79" s="322">
        <f>IF(ISBLANK(Regressions!D89), " ", Regressions!D89)</f>
        <v>337974.05002838129</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Netherlands</v>
      </c>
      <c r="B80" s="321">
        <f>IF(ISBLANK(Regressions!B90), " ", Regressions!B90)</f>
        <v>2014</v>
      </c>
      <c r="C80" s="326" t="str">
        <f>IF(ISBLANK(Regressions!C90), " ", Regressions!C90)</f>
        <v>Rural</v>
      </c>
      <c r="D80" s="322">
        <f>IF(ISBLANK(Regressions!D90), " ", Regressions!D90)</f>
        <v>320969.91609436029</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Netherlands</v>
      </c>
      <c r="B81" s="321">
        <f>IF(ISBLANK(Regressions!B91), " ", Regressions!B91)</f>
        <v>2015</v>
      </c>
      <c r="C81" s="326" t="str">
        <f>IF(ISBLANK(Regressions!C91), " ", Regressions!C91)</f>
        <v>Rural</v>
      </c>
      <c r="D81" s="322">
        <f>IF(ISBLANK(Regressions!D91), " ", Regressions!D91)</f>
        <v>305049.64545516972</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Netherlands</v>
      </c>
      <c r="B82" s="321">
        <f>IF(ISBLANK(Regressions!B92), " ", Regressions!B92)</f>
        <v>2016</v>
      </c>
      <c r="C82" s="326" t="str">
        <f>IF(ISBLANK(Regressions!C92), " ", Regressions!C92)</f>
        <v>Rural</v>
      </c>
      <c r="D82" s="322">
        <f>IF(ISBLANK(Regressions!D92), " ", Regressions!D92)</f>
        <v>290139.34006690979</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Netherlands</v>
      </c>
      <c r="B83" s="321">
        <f>IF(ISBLANK(Regressions!B93), " ", Regressions!B93)</f>
        <v>2017</v>
      </c>
      <c r="C83" s="326" t="str">
        <f>IF(ISBLANK(Regressions!C93), " ", Regressions!C93)</f>
        <v>Rural</v>
      </c>
      <c r="D83" s="322">
        <f>IF(ISBLANK(Regressions!D93), " ", Regressions!D93)</f>
        <v>275821.33312950132</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Netherlands</v>
      </c>
      <c r="B84" s="321">
        <f>IF(ISBLANK(Regressions!B94), " ", Regressions!B94)</f>
        <v>2018</v>
      </c>
      <c r="C84" s="326" t="str">
        <f>IF(ISBLANK(Regressions!C94), " ", Regressions!C94)</f>
        <v>Rural</v>
      </c>
      <c r="D84" s="322">
        <f>IF(ISBLANK(Regressions!D94), " ", Regressions!D94)</f>
        <v>262203.71821990958</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Netherlands</v>
      </c>
      <c r="B85" s="321">
        <f>IF(ISBLANK(Regressions!B95), " ", Regressions!B95)</f>
        <v>2019</v>
      </c>
      <c r="C85" s="326" t="str">
        <f>IF(ISBLANK(Regressions!C95), " ", Regressions!C95)</f>
        <v>Rural</v>
      </c>
      <c r="D85" s="322">
        <f>IF(ISBLANK(Regressions!D95), " ", Regressions!D95)</f>
        <v>248663.79577377319</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Netherlands</v>
      </c>
      <c r="B86" s="321">
        <f>IF(ISBLANK(Regressions!B96), " ", Regressions!B96)</f>
        <v>2020</v>
      </c>
      <c r="C86" s="326" t="str">
        <f>IF(ISBLANK(Regressions!C96), " ", Regressions!C96)</f>
        <v>Rural</v>
      </c>
      <c r="D86" s="322">
        <f>IF(ISBLANK(Regressions!D96), " ", Regressions!D96)</f>
        <v>235979.16942489619</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Netherlands</v>
      </c>
      <c r="B87" s="372">
        <f>IF(ISBLANK(Regressions!B97), " ", Regressions!B97)</f>
        <v>2021</v>
      </c>
      <c r="C87" s="373" t="str">
        <f>IF(ISBLANK(Regressions!C97), " ", Regressions!C97)</f>
        <v>Rural</v>
      </c>
      <c r="D87" s="374">
        <f>IF(ISBLANK(Regressions!D97), " ", Regressions!D97)</f>
        <v>223901.8749149323</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Netherlands</v>
      </c>
      <c r="B88" s="321">
        <f>IF(ISBLANK(Regressions!B98), " ", Regressions!B98)</f>
        <v>2022</v>
      </c>
      <c r="C88" s="326" t="str">
        <f>IF(ISBLANK(Regressions!C98), " ", Regressions!C98)</f>
        <v>Rural</v>
      </c>
      <c r="D88" s="322">
        <f>IF(ISBLANK(Regressions!D98), " ", Regressions!D98)</f>
        <v>213080.11668838499</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Netherlands</v>
      </c>
      <c r="B89" s="328">
        <f>IF(ISBLANK(Regressions!B99), " ", Regressions!B99)</f>
        <v>2023</v>
      </c>
      <c r="C89" s="329" t="str">
        <f>IF(ISBLANK(Regressions!C99), " ", Regressions!C99)</f>
        <v>Rural</v>
      </c>
      <c r="D89" s="330">
        <f>IF(ISBLANK(Regressions!D99), " ", Regressions!D99)</f>
        <v>201370.42350357049</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Netherlands</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Netherlands</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Netherlands</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Netherlands</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Netherlands</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Netherlands</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Netherlands</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Netherlands</v>
      </c>
      <c r="B97" s="321">
        <f>IF(ISBLANK(Regressions!B107), " ", Regressions!B107)</f>
        <v>2000</v>
      </c>
      <c r="C97" s="326" t="str">
        <f>IF(ISBLANK(Regressions!C107), " ", Regressions!C107)</f>
        <v>Pre-primary</v>
      </c>
      <c r="D97" s="322">
        <f>IF(ISBLANK(Regressions!D107), " ", Regressions!D107)</f>
        <v>391916</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Netherlands</v>
      </c>
      <c r="B98" s="321">
        <f>IF(ISBLANK(Regressions!B108), " ", Regressions!B108)</f>
        <v>2001</v>
      </c>
      <c r="C98" s="326" t="str">
        <f>IF(ISBLANK(Regressions!C108), " ", Regressions!C108)</f>
        <v>Pre-primary</v>
      </c>
      <c r="D98" s="322">
        <f>IF(ISBLANK(Regressions!D108), " ", Regressions!D108)</f>
        <v>387753</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Netherlands</v>
      </c>
      <c r="B99" s="321">
        <f>IF(ISBLANK(Regressions!B109), " ", Regressions!B109)</f>
        <v>2002</v>
      </c>
      <c r="C99" s="326" t="str">
        <f>IF(ISBLANK(Regressions!C109), " ", Regressions!C109)</f>
        <v>Pre-primary</v>
      </c>
      <c r="D99" s="322">
        <f>IF(ISBLANK(Regressions!D109), " ", Regressions!D109)</f>
        <v>390146</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Netherlands</v>
      </c>
      <c r="B100" s="321">
        <f>IF(ISBLANK(Regressions!B110), " ", Regressions!B110)</f>
        <v>2003</v>
      </c>
      <c r="C100" s="326" t="str">
        <f>IF(ISBLANK(Regressions!C110), " ", Regressions!C110)</f>
        <v>Pre-primary</v>
      </c>
      <c r="D100" s="322">
        <f>IF(ISBLANK(Regressions!D110), " ", Regressions!D110)</f>
        <v>398292</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Netherlands</v>
      </c>
      <c r="B101" s="321">
        <f>IF(ISBLANK(Regressions!B111), " ", Regressions!B111)</f>
        <v>2004</v>
      </c>
      <c r="C101" s="326" t="str">
        <f>IF(ISBLANK(Regressions!C111), " ", Regressions!C111)</f>
        <v>Pre-primary</v>
      </c>
      <c r="D101" s="322">
        <f>IF(ISBLANK(Regressions!D111), " ", Regressions!D111)</f>
        <v>405719</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Netherlands</v>
      </c>
      <c r="B102" s="321">
        <f>IF(ISBLANK(Regressions!B112), " ", Regressions!B112)</f>
        <v>2005</v>
      </c>
      <c r="C102" s="326" t="str">
        <f>IF(ISBLANK(Regressions!C112), " ", Regressions!C112)</f>
        <v>Pre-primary</v>
      </c>
      <c r="D102" s="322">
        <f>IF(ISBLANK(Regressions!D112), " ", Regressions!D112)</f>
        <v>411129</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Netherlands</v>
      </c>
      <c r="B103" s="321">
        <f>IF(ISBLANK(Regressions!B113), " ", Regressions!B113)</f>
        <v>2006</v>
      </c>
      <c r="C103" s="326" t="str">
        <f>IF(ISBLANK(Regressions!C113), " ", Regressions!C113)</f>
        <v>Pre-primary</v>
      </c>
      <c r="D103" s="322">
        <f>IF(ISBLANK(Regressions!D113), " ", Regressions!D113)</f>
        <v>411118</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Netherlands</v>
      </c>
      <c r="B104" s="321">
        <f>IF(ISBLANK(Regressions!B114), " ", Regressions!B114)</f>
        <v>2007</v>
      </c>
      <c r="C104" s="326" t="str">
        <f>IF(ISBLANK(Regressions!C114), " ", Regressions!C114)</f>
        <v>Pre-primary</v>
      </c>
      <c r="D104" s="322">
        <f>IF(ISBLANK(Regressions!D114), " ", Regressions!D114)</f>
        <v>404511</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Netherlands</v>
      </c>
      <c r="B105" s="321">
        <f>IF(ISBLANK(Regressions!B115), " ", Regressions!B115)</f>
        <v>2008</v>
      </c>
      <c r="C105" s="326" t="str">
        <f>IF(ISBLANK(Regressions!C115), " ", Regressions!C115)</f>
        <v>Pre-primary</v>
      </c>
      <c r="D105" s="322">
        <f>IF(ISBLANK(Regressions!D115), " ", Regressions!D115)</f>
        <v>400816</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Netherlands</v>
      </c>
      <c r="B106" s="321">
        <f>IF(ISBLANK(Regressions!B116), " ", Regressions!B116)</f>
        <v>2009</v>
      </c>
      <c r="C106" s="326" t="str">
        <f>IF(ISBLANK(Regressions!C116), " ", Regressions!C116)</f>
        <v>Pre-primary</v>
      </c>
      <c r="D106" s="322">
        <f>IF(ISBLANK(Regressions!D116), " ", Regressions!D116)</f>
        <v>393018</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Netherlands</v>
      </c>
      <c r="B107" s="321">
        <f>IF(ISBLANK(Regressions!B117), " ", Regressions!B117)</f>
        <v>2010</v>
      </c>
      <c r="C107" s="326" t="str">
        <f>IF(ISBLANK(Regressions!C117), " ", Regressions!C117)</f>
        <v>Pre-primary</v>
      </c>
      <c r="D107" s="322">
        <f>IF(ISBLANK(Regressions!D117), " ", Regressions!D117)</f>
        <v>380867</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Netherlands</v>
      </c>
      <c r="B108" s="321">
        <f>IF(ISBLANK(Regressions!B118), " ", Regressions!B118)</f>
        <v>2011</v>
      </c>
      <c r="C108" s="326" t="str">
        <f>IF(ISBLANK(Regressions!C118), " ", Regressions!C118)</f>
        <v>Pre-primary</v>
      </c>
      <c r="D108" s="322">
        <f>IF(ISBLANK(Regressions!D118), " ", Regressions!D118)</f>
        <v>555789</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Netherlands</v>
      </c>
      <c r="B109" s="321">
        <f>IF(ISBLANK(Regressions!B119), " ", Regressions!B119)</f>
        <v>2012</v>
      </c>
      <c r="C109" s="326" t="str">
        <f>IF(ISBLANK(Regressions!C119), " ", Regressions!C119)</f>
        <v>Pre-primary</v>
      </c>
      <c r="D109" s="322">
        <f>IF(ISBLANK(Regressions!D119), " ", Regressions!D119)</f>
        <v>554460</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Netherlands</v>
      </c>
      <c r="B110" s="321">
        <f>IF(ISBLANK(Regressions!B120), " ", Regressions!B120)</f>
        <v>2013</v>
      </c>
      <c r="C110" s="326" t="str">
        <f>IF(ISBLANK(Regressions!C120), " ", Regressions!C120)</f>
        <v>Pre-primary</v>
      </c>
      <c r="D110" s="322">
        <f>IF(ISBLANK(Regressions!D120), " ", Regressions!D120)</f>
        <v>554209</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Netherlands</v>
      </c>
      <c r="B111" s="321">
        <f>IF(ISBLANK(Regressions!B121), " ", Regressions!B121)</f>
        <v>2014</v>
      </c>
      <c r="C111" s="326" t="str">
        <f>IF(ISBLANK(Regressions!C121), " ", Regressions!C121)</f>
        <v>Pre-primary</v>
      </c>
      <c r="D111" s="322">
        <f>IF(ISBLANK(Regressions!D121), " ", Regressions!D121)</f>
        <v>556442</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Netherlands</v>
      </c>
      <c r="B112" s="321">
        <f>IF(ISBLANK(Regressions!B122), " ", Regressions!B122)</f>
        <v>2015</v>
      </c>
      <c r="C112" s="326" t="str">
        <f>IF(ISBLANK(Regressions!C122), " ", Regressions!C122)</f>
        <v>Pre-primary</v>
      </c>
      <c r="D112" s="322">
        <f>IF(ISBLANK(Regressions!D122), " ", Regressions!D122)</f>
        <v>551540</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Netherlands</v>
      </c>
      <c r="B113" s="321">
        <f>IF(ISBLANK(Regressions!B123), " ", Regressions!B123)</f>
        <v>2016</v>
      </c>
      <c r="C113" s="326" t="str">
        <f>IF(ISBLANK(Regressions!C123), " ", Regressions!C123)</f>
        <v>Pre-primary</v>
      </c>
      <c r="D113" s="322">
        <f>IF(ISBLANK(Regressions!D123), " ", Regressions!D123)</f>
        <v>544192</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Netherlands</v>
      </c>
      <c r="B114" s="321">
        <f>IF(ISBLANK(Regressions!B124), " ", Regressions!B124)</f>
        <v>2017</v>
      </c>
      <c r="C114" s="326" t="str">
        <f>IF(ISBLANK(Regressions!C124), " ", Regressions!C124)</f>
        <v>Pre-primary</v>
      </c>
      <c r="D114" s="322">
        <f>IF(ISBLANK(Regressions!D124), " ", Regressions!D124)</f>
        <v>533632</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Netherlands</v>
      </c>
      <c r="B115" s="321">
        <f>IF(ISBLANK(Regressions!B125), " ", Regressions!B125)</f>
        <v>2018</v>
      </c>
      <c r="C115" s="326" t="str">
        <f>IF(ISBLANK(Regressions!C125), " ", Regressions!C125)</f>
        <v>Pre-primary</v>
      </c>
      <c r="D115" s="322">
        <f>IF(ISBLANK(Regressions!D125), " ", Regressions!D125)</f>
        <v>531614</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Netherlands</v>
      </c>
      <c r="B116" s="321">
        <f>IF(ISBLANK(Regressions!B126), " ", Regressions!B126)</f>
        <v>2019</v>
      </c>
      <c r="C116" s="326" t="str">
        <f>IF(ISBLANK(Regressions!C126), " ", Regressions!C126)</f>
        <v>Pre-primary</v>
      </c>
      <c r="D116" s="322">
        <f>IF(ISBLANK(Regressions!D126), " ", Regressions!D126)</f>
        <v>527757</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Netherlands</v>
      </c>
      <c r="B117" s="321">
        <f>IF(ISBLANK(Regressions!B127), " ", Regressions!B127)</f>
        <v>2020</v>
      </c>
      <c r="C117" s="326" t="str">
        <f>IF(ISBLANK(Regressions!C127), " ", Regressions!C127)</f>
        <v>Pre-primary</v>
      </c>
      <c r="D117" s="322">
        <f>IF(ISBLANK(Regressions!D127), " ", Regressions!D127)</f>
        <v>529687</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Netherlands</v>
      </c>
      <c r="B118" s="372">
        <f>IF(ISBLANK(Regressions!B128), " ", Regressions!B128)</f>
        <v>2021</v>
      </c>
      <c r="C118" s="373" t="str">
        <f>IF(ISBLANK(Regressions!C128), " ", Regressions!C128)</f>
        <v>Pre-primary</v>
      </c>
      <c r="D118" s="374">
        <f>IF(ISBLANK(Regressions!D128), " ", Regressions!D128)</f>
        <v>523931</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Netherlands</v>
      </c>
      <c r="B119" s="321">
        <f>IF(ISBLANK(Regressions!B129), " ", Regressions!B129)</f>
        <v>2022</v>
      </c>
      <c r="C119" s="326" t="str">
        <f>IF(ISBLANK(Regressions!C129), " ", Regressions!C129)</f>
        <v>Pre-primary</v>
      </c>
      <c r="D119" s="322">
        <f>IF(ISBLANK(Regressions!D129), " ", Regressions!D129)</f>
        <v>521712</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Netherlands</v>
      </c>
      <c r="B120" s="328">
        <f>IF(ISBLANK(Regressions!B130), " ", Regressions!B130)</f>
        <v>2023</v>
      </c>
      <c r="C120" s="329" t="str">
        <f>IF(ISBLANK(Regressions!C130), " ", Regressions!C130)</f>
        <v>Pre-primary</v>
      </c>
      <c r="D120" s="330">
        <f>IF(ISBLANK(Regressions!D130), " ", Regressions!D130)</f>
        <v>515830</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Netherlands</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Netherlands</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Netherlands</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Netherlands</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Netherlands</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Netherlands</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Netherlands</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Netherlands</v>
      </c>
      <c r="B128" s="321">
        <f>IF(ISBLANK(Regressions!B138), " ", Regressions!B138)</f>
        <v>2000</v>
      </c>
      <c r="C128" s="326" t="str">
        <f>IF(ISBLANK(Regressions!C138), " ", Regressions!C138)</f>
        <v>Primary</v>
      </c>
      <c r="D128" s="322">
        <f>IF(ISBLANK(Regressions!D138), " ", Regressions!D138)</f>
        <v>1190666</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Netherlands</v>
      </c>
      <c r="B129" s="321">
        <f>IF(ISBLANK(Regressions!B139), " ", Regressions!B139)</f>
        <v>2001</v>
      </c>
      <c r="C129" s="326" t="str">
        <f>IF(ISBLANK(Regressions!C139), " ", Regressions!C139)</f>
        <v>Primary</v>
      </c>
      <c r="D129" s="322">
        <f>IF(ISBLANK(Regressions!D139), " ", Regressions!D139)</f>
        <v>1201080</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Netherlands</v>
      </c>
      <c r="B130" s="321">
        <f>IF(ISBLANK(Regressions!B140), " ", Regressions!B140)</f>
        <v>2002</v>
      </c>
      <c r="C130" s="326" t="str">
        <f>IF(ISBLANK(Regressions!C140), " ", Regressions!C140)</f>
        <v>Primary</v>
      </c>
      <c r="D130" s="322">
        <f>IF(ISBLANK(Regressions!D140), " ", Regressions!D140)</f>
        <v>1203337</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Netherlands</v>
      </c>
      <c r="B131" s="321">
        <f>IF(ISBLANK(Regressions!B141), " ", Regressions!B141)</f>
        <v>2003</v>
      </c>
      <c r="C131" s="326" t="str">
        <f>IF(ISBLANK(Regressions!C141), " ", Regressions!C141)</f>
        <v>Primary</v>
      </c>
      <c r="D131" s="322">
        <f>IF(ISBLANK(Regressions!D141), " ", Regressions!D141)</f>
        <v>1194682</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Netherlands</v>
      </c>
      <c r="B132" s="321">
        <f>IF(ISBLANK(Regressions!B142), " ", Regressions!B142)</f>
        <v>2004</v>
      </c>
      <c r="C132" s="326" t="str">
        <f>IF(ISBLANK(Regressions!C142), " ", Regressions!C142)</f>
        <v>Primary</v>
      </c>
      <c r="D132" s="322">
        <f>IF(ISBLANK(Regressions!D142), " ", Regressions!D142)</f>
        <v>1185765</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Netherlands</v>
      </c>
      <c r="B133" s="321">
        <f>IF(ISBLANK(Regressions!B143), " ", Regressions!B143)</f>
        <v>2005</v>
      </c>
      <c r="C133" s="326" t="str">
        <f>IF(ISBLANK(Regressions!C143), " ", Regressions!C143)</f>
        <v>Primary</v>
      </c>
      <c r="D133" s="322">
        <f>IF(ISBLANK(Regressions!D143), " ", Regressions!D143)</f>
        <v>1183971</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Netherlands</v>
      </c>
      <c r="B134" s="321">
        <f>IF(ISBLANK(Regressions!B144), " ", Regressions!B144)</f>
        <v>2006</v>
      </c>
      <c r="C134" s="326" t="str">
        <f>IF(ISBLANK(Regressions!C144), " ", Regressions!C144)</f>
        <v>Primary</v>
      </c>
      <c r="D134" s="322">
        <f>IF(ISBLANK(Regressions!D144), " ", Regressions!D144)</f>
        <v>1184606</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Netherlands</v>
      </c>
      <c r="B135" s="321">
        <f>IF(ISBLANK(Regressions!B145), " ", Regressions!B145)</f>
        <v>2007</v>
      </c>
      <c r="C135" s="326" t="str">
        <f>IF(ISBLANK(Regressions!C145), " ", Regressions!C145)</f>
        <v>Primary</v>
      </c>
      <c r="D135" s="322">
        <f>IF(ISBLANK(Regressions!D145), " ", Regressions!D145)</f>
        <v>1189537</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Netherlands</v>
      </c>
      <c r="B136" s="321">
        <f>IF(ISBLANK(Regressions!B146), " ", Regressions!B146)</f>
        <v>2008</v>
      </c>
      <c r="C136" s="326" t="str">
        <f>IF(ISBLANK(Regressions!C146), " ", Regressions!C146)</f>
        <v>Primary</v>
      </c>
      <c r="D136" s="322">
        <f>IF(ISBLANK(Regressions!D146), " ", Regressions!D146)</f>
        <v>1197544</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Netherlands</v>
      </c>
      <c r="B137" s="321">
        <f>IF(ISBLANK(Regressions!B147), " ", Regressions!B147)</f>
        <v>2009</v>
      </c>
      <c r="C137" s="326" t="str">
        <f>IF(ISBLANK(Regressions!C147), " ", Regressions!C147)</f>
        <v>Primary</v>
      </c>
      <c r="D137" s="322">
        <f>IF(ISBLANK(Regressions!D147), " ", Regressions!D147)</f>
        <v>1205416</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Netherlands</v>
      </c>
      <c r="B138" s="321">
        <f>IF(ISBLANK(Regressions!B148), " ", Regressions!B148)</f>
        <v>2010</v>
      </c>
      <c r="C138" s="326" t="str">
        <f>IF(ISBLANK(Regressions!C148), " ", Regressions!C148)</f>
        <v>Primary</v>
      </c>
      <c r="D138" s="322">
        <f>IF(ISBLANK(Regressions!D148), " ", Regressions!D148)</f>
        <v>1212188</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Netherlands</v>
      </c>
      <c r="B139" s="321">
        <f>IF(ISBLANK(Regressions!B149), " ", Regressions!B149)</f>
        <v>2011</v>
      </c>
      <c r="C139" s="326" t="str">
        <f>IF(ISBLANK(Regressions!C149), " ", Regressions!C149)</f>
        <v>Primary</v>
      </c>
      <c r="D139" s="322">
        <f>IF(ISBLANK(Regressions!D149), " ", Regressions!D149)</f>
        <v>1206343</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Netherlands</v>
      </c>
      <c r="B140" s="321">
        <f>IF(ISBLANK(Regressions!B150), " ", Regressions!B150)</f>
        <v>2012</v>
      </c>
      <c r="C140" s="326" t="str">
        <f>IF(ISBLANK(Regressions!C150), " ", Regressions!C150)</f>
        <v>Primary</v>
      </c>
      <c r="D140" s="322">
        <f>IF(ISBLANK(Regressions!D150), " ", Regressions!D150)</f>
        <v>1193106</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Netherlands</v>
      </c>
      <c r="B141" s="321">
        <f>IF(ISBLANK(Regressions!B151), " ", Regressions!B151)</f>
        <v>2013</v>
      </c>
      <c r="C141" s="326" t="str">
        <f>IF(ISBLANK(Regressions!C151), " ", Regressions!C151)</f>
        <v>Primary</v>
      </c>
      <c r="D141" s="322">
        <f>IF(ISBLANK(Regressions!D151), " ", Regressions!D151)</f>
        <v>1172128</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Netherlands</v>
      </c>
      <c r="B142" s="321">
        <f>IF(ISBLANK(Regressions!B152), " ", Regressions!B152)</f>
        <v>2014</v>
      </c>
      <c r="C142" s="326" t="str">
        <f>IF(ISBLANK(Regressions!C152), " ", Regressions!C152)</f>
        <v>Primary</v>
      </c>
      <c r="D142" s="322">
        <f>IF(ISBLANK(Regressions!D152), " ", Regressions!D152)</f>
        <v>1152568</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Netherlands</v>
      </c>
      <c r="B143" s="321">
        <f>IF(ISBLANK(Regressions!B153), " ", Regressions!B153)</f>
        <v>2015</v>
      </c>
      <c r="C143" s="326" t="str">
        <f>IF(ISBLANK(Regressions!C153), " ", Regressions!C153)</f>
        <v>Primary</v>
      </c>
      <c r="D143" s="322">
        <f>IF(ISBLANK(Regressions!D153), " ", Regressions!D153)</f>
        <v>1139020</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Netherlands</v>
      </c>
      <c r="B144" s="321">
        <f>IF(ISBLANK(Regressions!B154), " ", Regressions!B154)</f>
        <v>2016</v>
      </c>
      <c r="C144" s="326" t="str">
        <f>IF(ISBLANK(Regressions!C154), " ", Regressions!C154)</f>
        <v>Primary</v>
      </c>
      <c r="D144" s="322">
        <f>IF(ISBLANK(Regressions!D154), " ", Regressions!D154)</f>
        <v>1128183</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Netherlands</v>
      </c>
      <c r="B145" s="321">
        <f>IF(ISBLANK(Regressions!B155), " ", Regressions!B155)</f>
        <v>2017</v>
      </c>
      <c r="C145" s="326" t="str">
        <f>IF(ISBLANK(Regressions!C155), " ", Regressions!C155)</f>
        <v>Primary</v>
      </c>
      <c r="D145" s="322">
        <f>IF(ISBLANK(Regressions!D155), " ", Regressions!D155)</f>
        <v>1125190</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Netherlands</v>
      </c>
      <c r="B146" s="321">
        <f>IF(ISBLANK(Regressions!B156), " ", Regressions!B156)</f>
        <v>2018</v>
      </c>
      <c r="C146" s="326" t="str">
        <f>IF(ISBLANK(Regressions!C156), " ", Regressions!C156)</f>
        <v>Primary</v>
      </c>
      <c r="D146" s="322">
        <f>IF(ISBLANK(Regressions!D156), " ", Regressions!D156)</f>
        <v>1123762</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Netherlands</v>
      </c>
      <c r="B147" s="321">
        <f>IF(ISBLANK(Regressions!B157), " ", Regressions!B157)</f>
        <v>2019</v>
      </c>
      <c r="C147" s="326" t="str">
        <f>IF(ISBLANK(Regressions!C157), " ", Regressions!C157)</f>
        <v>Primary</v>
      </c>
      <c r="D147" s="322">
        <f>IF(ISBLANK(Regressions!D157), " ", Regressions!D157)</f>
        <v>1118935</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Netherlands</v>
      </c>
      <c r="B148" s="321">
        <f>IF(ISBLANK(Regressions!B158), " ", Regressions!B158)</f>
        <v>2020</v>
      </c>
      <c r="C148" s="326" t="str">
        <f>IF(ISBLANK(Regressions!C158), " ", Regressions!C158)</f>
        <v>Primary</v>
      </c>
      <c r="D148" s="322">
        <f>IF(ISBLANK(Regressions!D158), " ", Regressions!D158)</f>
        <v>1113624</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Netherlands</v>
      </c>
      <c r="B149" s="372">
        <f>IF(ISBLANK(Regressions!B159), " ", Regressions!B159)</f>
        <v>2021</v>
      </c>
      <c r="C149" s="373" t="str">
        <f>IF(ISBLANK(Regressions!C159), " ", Regressions!C159)</f>
        <v>Primary</v>
      </c>
      <c r="D149" s="374">
        <f>IF(ISBLANK(Regressions!D159), " ", Regressions!D159)</f>
        <v>1106545</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Netherlands</v>
      </c>
      <c r="B150" s="321">
        <f>IF(ISBLANK(Regressions!B160), " ", Regressions!B160)</f>
        <v>2022</v>
      </c>
      <c r="C150" s="326" t="str">
        <f>IF(ISBLANK(Regressions!C160), " ", Regressions!C160)</f>
        <v>Primary</v>
      </c>
      <c r="D150" s="322">
        <f>IF(ISBLANK(Regressions!D160), " ", Regressions!D160)</f>
        <v>1095991</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Netherlands</v>
      </c>
      <c r="B151" s="328">
        <f>IF(ISBLANK(Regressions!B161), " ", Regressions!B161)</f>
        <v>2023</v>
      </c>
      <c r="C151" s="329" t="str">
        <f>IF(ISBLANK(Regressions!C161), " ", Regressions!C161)</f>
        <v>Primary</v>
      </c>
      <c r="D151" s="330">
        <f>IF(ISBLANK(Regressions!D161), " ", Regressions!D161)</f>
        <v>1079204</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Netherlands</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Netherlands</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Netherlands</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Netherlands</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Netherlands</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Netherlands</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Netherlands</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Netherlands</v>
      </c>
      <c r="B159" s="321">
        <f>IF(ISBLANK(Regressions!B169), " ", Regressions!B169)</f>
        <v>2000</v>
      </c>
      <c r="C159" s="326" t="str">
        <f>IF(ISBLANK(Regressions!C169), " ", Regressions!C169)</f>
        <v>Secondary</v>
      </c>
      <c r="D159" s="322">
        <f>IF(ISBLANK(Regressions!D169), " ", Regressions!D169)</f>
        <v>1118659</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Netherlands</v>
      </c>
      <c r="B160" s="321">
        <f>IF(ISBLANK(Regressions!B170), " ", Regressions!B170)</f>
        <v>2001</v>
      </c>
      <c r="C160" s="326" t="str">
        <f>IF(ISBLANK(Regressions!C170), " ", Regressions!C170)</f>
        <v>Secondary</v>
      </c>
      <c r="D160" s="322">
        <f>IF(ISBLANK(Regressions!D170), " ", Regressions!D170)</f>
        <v>1136495</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Netherlands</v>
      </c>
      <c r="B161" s="321">
        <f>IF(ISBLANK(Regressions!B171), " ", Regressions!B171)</f>
        <v>2002</v>
      </c>
      <c r="C161" s="326" t="str">
        <f>IF(ISBLANK(Regressions!C171), " ", Regressions!C171)</f>
        <v>Secondary</v>
      </c>
      <c r="D161" s="322">
        <f>IF(ISBLANK(Regressions!D171), " ", Regressions!D171)</f>
        <v>1157667</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Netherlands</v>
      </c>
      <c r="B162" s="321">
        <f>IF(ISBLANK(Regressions!B172), " ", Regressions!B172)</f>
        <v>2003</v>
      </c>
      <c r="C162" s="326" t="str">
        <f>IF(ISBLANK(Regressions!C172), " ", Regressions!C172)</f>
        <v>Secondary</v>
      </c>
      <c r="D162" s="322">
        <f>IF(ISBLANK(Regressions!D172), " ", Regressions!D172)</f>
        <v>1180200</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Netherlands</v>
      </c>
      <c r="B163" s="321">
        <f>IF(ISBLANK(Regressions!B173), " ", Regressions!B173)</f>
        <v>2004</v>
      </c>
      <c r="C163" s="326" t="str">
        <f>IF(ISBLANK(Regressions!C173), " ", Regressions!C173)</f>
        <v>Secondary</v>
      </c>
      <c r="D163" s="322">
        <f>IF(ISBLANK(Regressions!D173), " ", Regressions!D173)</f>
        <v>1194681</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Netherlands</v>
      </c>
      <c r="B164" s="321">
        <f>IF(ISBLANK(Regressions!B174), " ", Regressions!B174)</f>
        <v>2005</v>
      </c>
      <c r="C164" s="326" t="str">
        <f>IF(ISBLANK(Regressions!C174), " ", Regressions!C174)</f>
        <v>Secondary</v>
      </c>
      <c r="D164" s="322">
        <f>IF(ISBLANK(Regressions!D174), " ", Regressions!D174)</f>
        <v>1199916</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Netherlands</v>
      </c>
      <c r="B165" s="321">
        <f>IF(ISBLANK(Regressions!B175), " ", Regressions!B175)</f>
        <v>2006</v>
      </c>
      <c r="C165" s="326" t="str">
        <f>IF(ISBLANK(Regressions!C175), " ", Regressions!C175)</f>
        <v>Secondary</v>
      </c>
      <c r="D165" s="322">
        <f>IF(ISBLANK(Regressions!D175), " ", Regressions!D175)</f>
        <v>1201799</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Netherlands</v>
      </c>
      <c r="B166" s="321">
        <f>IF(ISBLANK(Regressions!B176), " ", Regressions!B176)</f>
        <v>2007</v>
      </c>
      <c r="C166" s="326" t="str">
        <f>IF(ISBLANK(Regressions!C176), " ", Regressions!C176)</f>
        <v>Secondary</v>
      </c>
      <c r="D166" s="322">
        <f>IF(ISBLANK(Regressions!D176), " ", Regressions!D176)</f>
        <v>1204964</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Netherlands</v>
      </c>
      <c r="B167" s="321">
        <f>IF(ISBLANK(Regressions!B177), " ", Regressions!B177)</f>
        <v>2008</v>
      </c>
      <c r="C167" s="326" t="str">
        <f>IF(ISBLANK(Regressions!C177), " ", Regressions!C177)</f>
        <v>Secondary</v>
      </c>
      <c r="D167" s="322">
        <f>IF(ISBLANK(Regressions!D177), " ", Regressions!D177)</f>
        <v>1201945</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Netherlands</v>
      </c>
      <c r="B168" s="321">
        <f>IF(ISBLANK(Regressions!B178), " ", Regressions!B178)</f>
        <v>2009</v>
      </c>
      <c r="C168" s="326" t="str">
        <f>IF(ISBLANK(Regressions!C178), " ", Regressions!C178)</f>
        <v>Secondary</v>
      </c>
      <c r="D168" s="322">
        <f>IF(ISBLANK(Regressions!D178), " ", Regressions!D178)</f>
        <v>1191453</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Netherlands</v>
      </c>
      <c r="B169" s="321">
        <f>IF(ISBLANK(Regressions!B179), " ", Regressions!B179)</f>
        <v>2010</v>
      </c>
      <c r="C169" s="326" t="str">
        <f>IF(ISBLANK(Regressions!C179), " ", Regressions!C179)</f>
        <v>Secondary</v>
      </c>
      <c r="D169" s="322">
        <f>IF(ISBLANK(Regressions!D179), " ", Regressions!D179)</f>
        <v>1184064</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Netherlands</v>
      </c>
      <c r="B170" s="321">
        <f>IF(ISBLANK(Regressions!B180), " ", Regressions!B180)</f>
        <v>2011</v>
      </c>
      <c r="C170" s="326" t="str">
        <f>IF(ISBLANK(Regressions!C180), " ", Regressions!C180)</f>
        <v>Secondary</v>
      </c>
      <c r="D170" s="322">
        <f>IF(ISBLANK(Regressions!D180), " ", Regressions!D180)</f>
        <v>1184970</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Netherlands</v>
      </c>
      <c r="B171" s="321">
        <f>IF(ISBLANK(Regressions!B181), " ", Regressions!B181)</f>
        <v>2012</v>
      </c>
      <c r="C171" s="326" t="str">
        <f>IF(ISBLANK(Regressions!C181), " ", Regressions!C181)</f>
        <v>Secondary</v>
      </c>
      <c r="D171" s="322">
        <f>IF(ISBLANK(Regressions!D181), " ", Regressions!D181)</f>
        <v>1390937</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Netherlands</v>
      </c>
      <c r="B172" s="321">
        <f>IF(ISBLANK(Regressions!B182), " ", Regressions!B182)</f>
        <v>2013</v>
      </c>
      <c r="C172" s="326" t="str">
        <f>IF(ISBLANK(Regressions!C182), " ", Regressions!C182)</f>
        <v>Secondary</v>
      </c>
      <c r="D172" s="322">
        <f>IF(ISBLANK(Regressions!D182), " ", Regressions!D182)</f>
        <v>1399289</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Netherlands</v>
      </c>
      <c r="B173" s="321">
        <f>IF(ISBLANK(Regressions!B183), " ", Regressions!B183)</f>
        <v>2014</v>
      </c>
      <c r="C173" s="326" t="str">
        <f>IF(ISBLANK(Regressions!C183), " ", Regressions!C183)</f>
        <v>Secondary</v>
      </c>
      <c r="D173" s="322">
        <f>IF(ISBLANK(Regressions!D183), " ", Regressions!D183)</f>
        <v>1404181</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Netherlands</v>
      </c>
      <c r="B174" s="321">
        <f>IF(ISBLANK(Regressions!B184), " ", Regressions!B184)</f>
        <v>2015</v>
      </c>
      <c r="C174" s="326" t="str">
        <f>IF(ISBLANK(Regressions!C184), " ", Regressions!C184)</f>
        <v>Secondary</v>
      </c>
      <c r="D174" s="322">
        <f>IF(ISBLANK(Regressions!D184), " ", Regressions!D184)</f>
        <v>1413638</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Netherlands</v>
      </c>
      <c r="B175" s="321">
        <f>IF(ISBLANK(Regressions!B185), " ", Regressions!B185)</f>
        <v>2016</v>
      </c>
      <c r="C175" s="326" t="str">
        <f>IF(ISBLANK(Regressions!C185), " ", Regressions!C185)</f>
        <v>Secondary</v>
      </c>
      <c r="D175" s="322">
        <f>IF(ISBLANK(Regressions!D185), " ", Regressions!D185)</f>
        <v>1425750</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Netherlands</v>
      </c>
      <c r="B176" s="321">
        <f>IF(ISBLANK(Regressions!B186), " ", Regressions!B186)</f>
        <v>2017</v>
      </c>
      <c r="C176" s="326" t="str">
        <f>IF(ISBLANK(Regressions!C186), " ", Regressions!C186)</f>
        <v>Secondary</v>
      </c>
      <c r="D176" s="322">
        <f>IF(ISBLANK(Regressions!D186), " ", Regressions!D186)</f>
        <v>1432307</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Netherlands</v>
      </c>
      <c r="B177" s="321">
        <f>IF(ISBLANK(Regressions!B187), " ", Regressions!B187)</f>
        <v>2018</v>
      </c>
      <c r="C177" s="326" t="str">
        <f>IF(ISBLANK(Regressions!C187), " ", Regressions!C187)</f>
        <v>Secondary</v>
      </c>
      <c r="D177" s="322">
        <f>IF(ISBLANK(Regressions!D187), " ", Regressions!D187)</f>
        <v>1425748</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Netherlands</v>
      </c>
      <c r="B178" s="321">
        <f>IF(ISBLANK(Regressions!B188), " ", Regressions!B188)</f>
        <v>2019</v>
      </c>
      <c r="C178" s="326" t="str">
        <f>IF(ISBLANK(Regressions!C188), " ", Regressions!C188)</f>
        <v>Secondary</v>
      </c>
      <c r="D178" s="322">
        <f>IF(ISBLANK(Regressions!D188), " ", Regressions!D188)</f>
        <v>1414162</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Netherlands</v>
      </c>
      <c r="B179" s="321">
        <f>IF(ISBLANK(Regressions!B189), " ", Regressions!B189)</f>
        <v>2020</v>
      </c>
      <c r="C179" s="326" t="str">
        <f>IF(ISBLANK(Regressions!C189), " ", Regressions!C189)</f>
        <v>Secondary</v>
      </c>
      <c r="D179" s="322">
        <f>IF(ISBLANK(Regressions!D189), " ", Regressions!D189)</f>
        <v>1396091</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Netherlands</v>
      </c>
      <c r="B180" s="372">
        <f>IF(ISBLANK(Regressions!B190), " ", Regressions!B190)</f>
        <v>2021</v>
      </c>
      <c r="C180" s="373" t="str">
        <f>IF(ISBLANK(Regressions!C190), " ", Regressions!C190)</f>
        <v>Secondary</v>
      </c>
      <c r="D180" s="374">
        <f>IF(ISBLANK(Regressions!D190), " ", Regressions!D190)</f>
        <v>1383819</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Netherlands</v>
      </c>
      <c r="B181" s="321">
        <f>IF(ISBLANK(Regressions!B191), " ", Regressions!B191)</f>
        <v>2022</v>
      </c>
      <c r="C181" s="326" t="str">
        <f>IF(ISBLANK(Regressions!C191), " ", Regressions!C191)</f>
        <v>Secondary</v>
      </c>
      <c r="D181" s="322">
        <f>IF(ISBLANK(Regressions!D191), " ", Regressions!D191)</f>
        <v>1377520</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Netherlands</v>
      </c>
      <c r="B182" s="328">
        <f>IF(ISBLANK(Regressions!B192), " ", Regressions!B192)</f>
        <v>2023</v>
      </c>
      <c r="C182" s="329" t="str">
        <f>IF(ISBLANK(Regressions!C192), " ", Regressions!C192)</f>
        <v>Secondary</v>
      </c>
      <c r="D182" s="330">
        <f>IF(ISBLANK(Regressions!D192), " ", Regressions!D192)</f>
        <v>1357179</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Netherlands</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Netherlands</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Netherlands</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Netherlands</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Netherlands</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Netherlands</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Netherlands</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207"/>
      <c r="G211" s="385"/>
      <c r="H211" s="207"/>
      <c r="I211" s="385"/>
      <c r="J211" s="386"/>
      <c r="K211" s="386"/>
      <c r="M211" s="386"/>
      <c r="N211" s="387"/>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NLD_2013_UIS</v>
      </c>
      <c r="B6" s="32" t="str">
        <f>+'Water Data'!C2</f>
        <v>Other</v>
      </c>
      <c r="C6" s="318">
        <f>+IF(ISNUMBER(VALUE(MID(A6,5,4))), VALUE(MID(A6, 5,4)),"")</f>
        <v>2013</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NLD_2014_UIS</v>
      </c>
      <c r="B7" s="32" t="str">
        <f ca="true">+IF(OFFSET('Water Data'!$C$2,0,10*ROW('Water Data'!F1))="","",OFFSET('Water Data'!$C$2,0,10*ROW('Water Data'!F1)))</f>
        <v>Other</v>
      </c>
      <c r="C7" s="318">
        <f t="shared" ref="C7:C70" ca="true" si="0">+IF(ISNUMBER(VALUE(MID(A7,5,4))), VALUE(MID(A7, 5,4)),"")</f>
        <v>2014</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NLD_2015_UIS</v>
      </c>
      <c r="B8" s="32" t="str">
        <f ca="true">+IF(OFFSET('Water Data'!$C$2,0,10*ROW('Water Data'!F2))="","",OFFSET('Water Data'!$C$2,0,10*ROW('Water Data'!F2)))</f>
        <v>Other</v>
      </c>
      <c r="C8" s="318">
        <f t="shared" ca="true" si="0"/>
        <v>2015</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NLD_2016_UIS</v>
      </c>
      <c r="B9" s="32" t="str">
        <f ca="true">+IF(OFFSET('Water Data'!$C$2,0,10*ROW('Water Data'!F3))="","",OFFSET('Water Data'!$C$2,0,10*ROW('Water Data'!F3)))</f>
        <v>Other</v>
      </c>
      <c r="C9" s="318">
        <f t="shared" ca="true" si="0"/>
        <v>2016</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NLD_2017_UIS</v>
      </c>
      <c r="B10" s="32" t="str">
        <f ca="true">+IF(OFFSET('Water Data'!$C$2,0,10*ROW('Water Data'!F4))="","",OFFSET('Water Data'!$C$2,0,10*ROW('Water Data'!F4)))</f>
        <v>Other</v>
      </c>
      <c r="C10" s="318">
        <f t="shared" ca="true" si="0"/>
        <v>2017</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NLD_2018_UIS</v>
      </c>
      <c r="B11" s="32" t="str">
        <f ca="true">+IF(OFFSET('Water Data'!$C$2,0,10*ROW('Water Data'!F5))="","",OFFSET('Water Data'!$C$2,0,10*ROW('Water Data'!F5)))</f>
        <v>Other</v>
      </c>
      <c r="C11" s="318">
        <f t="shared" ca="true" si="0"/>
        <v>2018</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NLD_2019_UIS</v>
      </c>
      <c r="B12" s="32" t="str">
        <f ca="true">+IF(OFFSET('Water Data'!$C$2,0,10*ROW('Water Data'!F6))="","",OFFSET('Water Data'!$C$2,0,10*ROW('Water Data'!F6)))</f>
        <v>Other</v>
      </c>
      <c r="C12" s="318">
        <f t="shared" ca="true" si="0"/>
        <v>2019</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86">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87">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87">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Yes</v>
      </c>
      <c r="CF12" s="262" t="str">
        <f ca="true">+IF(OFFSET('Water Data'!$H$28,0,10*ROW('Water Data'!H6))="","",OFFSET('Water Data'!$H$28,0,10*ROW('Water Data'!H6)))</f>
        <v>Yes</v>
      </c>
      <c r="CG12" s="262" t="str">
        <f ca="true">+IF(OFFSET('Water Data'!$H$29,0,10*ROW('Water Data'!H6))="","",OFFSET('Water Data'!$H$29,0,10*ROW('Water Data'!H6)))</f>
        <v>Yes</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Yes</v>
      </c>
      <c r="DF12" s="262" t="str">
        <f ca="true">+IF(OFFSET('Sanitation Data'!$H$29,0,10*ROW('Sanitation Data'!H6))="","",OFFSET('Sanitation Data'!$H$29,0,10*ROW('Sanitation Data'!H6)))</f>
        <v>Yes</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Yes</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Yes</v>
      </c>
      <c r="EB12" s="262" t="str">
        <f ca="true">+IF(OFFSET('Hygiene Data'!$H$12,0,10*ROW('Hygiene Data'!H6))="","",OFFSET('Hygiene Data'!$H$12,0,10*ROW('Hygiene Data'!H6)))</f>
        <v>Yes</v>
      </c>
      <c r="EC12" s="262" t="str">
        <f ca="true">+IF(OFFSET('Hygiene Data'!$H$13,0,10*ROW('Hygiene Data'!H6))="","",OFFSET('Hygiene Data'!$H$13,0,10*ROW('Hygiene Data'!H6)))</f>
        <v>Yes</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NLD_2019_PWH</v>
      </c>
      <c r="B13" s="32" t="str">
        <f ca="true">+IF(OFFSET('Water Data'!$C$2,0,10*ROW('Water Data'!F7))="","",OFFSET('Water Data'!$C$2,0,10*ROW('Water Data'!F7)))</f>
        <v>Other</v>
      </c>
      <c r="C13" s="318">
        <f t="shared" ca="true" si="0"/>
        <v>2019</v>
      </c>
      <c r="D13" s="8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8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8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86">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87">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87">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Yes</v>
      </c>
      <c r="BT13" s="262" t="str">
        <f ca="true">+IF(OFFSET('Water Data'!$D$28,0,10*ROW('Water Data'!D7))="","",OFFSET('Water Data'!$D$28,0,10*ROW('Water Data'!D7)))</f>
        <v>Yes</v>
      </c>
      <c r="BU13" s="262" t="str">
        <f ca="true">+IF(OFFSET('Water Data'!$D$29,0,10*ROW('Water Data'!D7))="","",OFFSET('Water Data'!$D$29,0,10*ROW('Water Data'!D7)))</f>
        <v>Yes</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Yes</v>
      </c>
      <c r="CL13" s="262" t="str">
        <f ca="true">+IF(OFFSET('Sanitation Data'!$D$29,0,10*ROW('Sanitation Data'!D7))="","",OFFSET('Sanitation Data'!$D$29,0,10*ROW('Sanitation Data'!D7)))</f>
        <v>Yes</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Yes</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Yes</v>
      </c>
      <c r="DP13" s="262" t="str">
        <f ca="true">+IF(OFFSET('Hygiene Data'!$D$12,0,10*ROW('Hygiene Data'!D7))="","",OFFSET('Hygiene Data'!$D$12,0,10*ROW('Hygiene Data'!D7)))</f>
        <v>Yes</v>
      </c>
      <c r="DQ13" s="262" t="str">
        <f ca="true">+IF(OFFSET('Hygiene Data'!$D$13,0,10*ROW('Hygiene Data'!D7))="","",OFFSET('Hygiene Data'!$D$13,0,10*ROW('Hygiene Data'!D7)))</f>
        <v>Yes</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NLD_2020_UIS</v>
      </c>
      <c r="B14" s="32" t="str">
        <f ca="true">+IF(OFFSET('Water Data'!$C$2,0,10*ROW('Water Data'!F8))="","",OFFSET('Water Data'!$C$2,0,10*ROW('Water Data'!F8)))</f>
        <v>Other</v>
      </c>
      <c r="C14" s="318">
        <f t="shared" ca="true" si="0"/>
        <v>2020</v>
      </c>
      <c r="D14" s="85">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85">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100</v>
      </c>
      <c r="F14" s="85">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85">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100</v>
      </c>
      <c r="R14" s="85">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100</v>
      </c>
      <c r="S14" s="85">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85">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100</v>
      </c>
      <c r="U14" s="85">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100</v>
      </c>
      <c r="V14" s="86">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100</v>
      </c>
      <c r="W14" s="86">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100</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100</v>
      </c>
      <c r="AQ14" s="86">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100</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100</v>
      </c>
      <c r="AU14" s="86">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86">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100</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100</v>
      </c>
      <c r="AZ14" s="87">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100</v>
      </c>
      <c r="BA14" s="87">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100</v>
      </c>
      <c r="BB14" s="87">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100</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100</v>
      </c>
      <c r="BM14" s="87">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100</v>
      </c>
      <c r="BN14" s="87">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100</v>
      </c>
      <c r="BO14" s="87">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100</v>
      </c>
      <c r="BP14" s="87">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100</v>
      </c>
      <c r="BQ14" s="87">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100</v>
      </c>
      <c r="BR14" s="262"/>
      <c r="BS14" s="262" t="str">
        <f ca="true">+IF(OFFSET('Water Data'!$D$27,0,10*ROW('Water Data'!D8))="","",OFFSET('Water Data'!$D$27,0,10*ROW('Water Data'!D8)))</f>
        <v>Yes</v>
      </c>
      <c r="BT14" s="262" t="str">
        <f ca="true">+IF(OFFSET('Water Data'!$D$28,0,10*ROW('Water Data'!D8))="","",OFFSET('Water Data'!$D$28,0,10*ROW('Water Data'!D8)))</f>
        <v>Yes</v>
      </c>
      <c r="BU14" s="262" t="str">
        <f ca="true">+IF(OFFSET('Water Data'!$D$29,0,10*ROW('Water Data'!D8))="","",OFFSET('Water Data'!$D$29,0,10*ROW('Water Data'!D8)))</f>
        <v>Yes</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Yes</v>
      </c>
      <c r="CF14" s="262" t="str">
        <f ca="true">+IF(OFFSET('Water Data'!$H$28,0,10*ROW('Water Data'!H8))="","",OFFSET('Water Data'!$H$28,0,10*ROW('Water Data'!H8)))</f>
        <v>Yes</v>
      </c>
      <c r="CG14" s="262" t="str">
        <f ca="true">+IF(OFFSET('Water Data'!$H$29,0,10*ROW('Water Data'!H8))="","",OFFSET('Water Data'!$H$29,0,10*ROW('Water Data'!H8)))</f>
        <v>Yes</v>
      </c>
      <c r="CH14" s="262" t="str">
        <f ca="true">+IF(OFFSET('Water Data'!$I$27,0,10*ROW('Water Data'!I8))="","",OFFSET('Water Data'!$I$27,0,10*ROW('Water Data'!I8)))</f>
        <v>Yes</v>
      </c>
      <c r="CI14" s="262" t="str">
        <f ca="true">+IF(OFFSET('Water Data'!$I$28,0,10*ROW('Water Data'!I8))="","",OFFSET('Water Data'!$I$28,0,10*ROW('Water Data'!I8)))</f>
        <v>Yes</v>
      </c>
      <c r="CJ14" s="262" t="str">
        <f ca="true">+IF(OFFSET('Water Data'!$I$29,0,10*ROW('Water Data'!I8))="","",OFFSET('Water Data'!$I$29,0,10*ROW('Water Data'!I8)))</f>
        <v>Yes</v>
      </c>
      <c r="CK14" s="262" t="str">
        <f ca="true">+IF(OFFSET('Sanitation Data'!$D$28,0,10*ROW('Sanitation Data'!D8))="","",OFFSET('Sanitation Data'!$D$28,0,10*ROW('Sanitation Data'!D8)))</f>
        <v>Yes</v>
      </c>
      <c r="CL14" s="262" t="str">
        <f ca="true">+IF(OFFSET('Sanitation Data'!$D$29,0,10*ROW('Sanitation Data'!D8))="","",OFFSET('Sanitation Data'!$D$29,0,10*ROW('Sanitation Data'!D8)))</f>
        <v>Yes</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Yes</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Yes</v>
      </c>
      <c r="DF14" s="262" t="str">
        <f ca="true">+IF(OFFSET('Sanitation Data'!$H$29,0,10*ROW('Sanitation Data'!H8))="","",OFFSET('Sanitation Data'!$H$29,0,10*ROW('Sanitation Data'!H8)))</f>
        <v>Yes</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Yes</v>
      </c>
      <c r="DJ14" s="262" t="str">
        <f ca="true">+IF(OFFSET('Sanitation Data'!$I$28,0,10*ROW('Sanitation Data'!I8))="","",OFFSET('Sanitation Data'!$I$28,0,10*ROW('Sanitation Data'!I8)))</f>
        <v>Yes</v>
      </c>
      <c r="DK14" s="262" t="str">
        <f ca="true">+IF(OFFSET('Sanitation Data'!$I$29,0,10*ROW('Sanitation Data'!I8))="","",OFFSET('Sanitation Data'!$I$29,0,10*ROW('Sanitation Data'!I8)))</f>
        <v>Yes</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Yes</v>
      </c>
      <c r="DO14" s="262" t="str">
        <f ca="true">+IF(OFFSET('Hygiene Data'!$D$11,0,10*ROW('Hygiene Data'!D8))="","",OFFSET('Hygiene Data'!$D$11,0,10*ROW('Hygiene Data'!D8)))</f>
        <v>Yes</v>
      </c>
      <c r="DP14" s="262" t="str">
        <f ca="true">+IF(OFFSET('Hygiene Data'!$D$12,0,10*ROW('Hygiene Data'!D8))="","",OFFSET('Hygiene Data'!$D$12,0,10*ROW('Hygiene Data'!D8)))</f>
        <v>Yes</v>
      </c>
      <c r="DQ14" s="262" t="str">
        <f ca="true">+IF(OFFSET('Hygiene Data'!$D$13,0,10*ROW('Hygiene Data'!D8))="","",OFFSET('Hygiene Data'!$D$13,0,10*ROW('Hygiene Data'!D8)))</f>
        <v>Yes</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Yes</v>
      </c>
      <c r="EB14" s="262" t="str">
        <f ca="true">+IF(OFFSET('Hygiene Data'!$H$12,0,10*ROW('Hygiene Data'!H8))="","",OFFSET('Hygiene Data'!$H$12,0,10*ROW('Hygiene Data'!H8)))</f>
        <v>Yes</v>
      </c>
      <c r="EC14" s="262" t="str">
        <f ca="true">+IF(OFFSET('Hygiene Data'!$H$13,0,10*ROW('Hygiene Data'!H8))="","",OFFSET('Hygiene Data'!$H$13,0,10*ROW('Hygiene Data'!H8)))</f>
        <v>Yes</v>
      </c>
      <c r="ED14" s="262" t="str">
        <f ca="true">+IF(OFFSET('Hygiene Data'!$I$11,0,10*ROW('Hygiene Data'!I8))="","",OFFSET('Hygiene Data'!$I$11,0,10*ROW('Hygiene Data'!I8)))</f>
        <v>Yes</v>
      </c>
      <c r="EE14" s="262" t="str">
        <f ca="true">+IF(OFFSET('Hygiene Data'!$I$12,0,10*ROW('Hygiene Data'!I8))="","",OFFSET('Hygiene Data'!$I$12,0,10*ROW('Hygiene Data'!I8)))</f>
        <v>Yes</v>
      </c>
      <c r="EF14" s="262" t="str">
        <f ca="true">+IF(OFFSET('Hygiene Data'!$I$13,0,10*ROW('Hygiene Data'!I8))="","",OFFSET('Hygiene Data'!$I$13,0,10*ROW('Hygiene Data'!I8)))</f>
        <v>Yes</v>
      </c>
    </row>
    <row xmlns:x14ac="http://schemas.microsoft.com/office/spreadsheetml/2009/9/ac" r="15" x14ac:dyDescent="0.2">
      <c r="A15" s="32" t="str">
        <f ca="true">+IF(OFFSET('Water Data'!$B$2,0,10*ROW('Water Data'!E9))="","",OFFSET('Water Data'!$B$2,0,10*ROW('Water Data'!E9)))</f>
        <v>NLD_2021_UIS</v>
      </c>
      <c r="B15" s="32" t="str">
        <f ca="true">+IF(OFFSET('Water Data'!$C$2,0,10*ROW('Water Data'!F9))="","",OFFSET('Water Data'!$C$2,0,10*ROW('Water Data'!F9)))</f>
        <v>Other</v>
      </c>
      <c r="C15" s="318">
        <f t="shared" ca="true" si="0"/>
        <v>2021</v>
      </c>
      <c r="D15" s="85">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100</v>
      </c>
      <c r="E15" s="85">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100</v>
      </c>
      <c r="F15" s="85">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100</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100</v>
      </c>
      <c r="Q15" s="85">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100</v>
      </c>
      <c r="R15" s="85">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100</v>
      </c>
      <c r="S15" s="85">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100</v>
      </c>
      <c r="T15" s="85">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100</v>
      </c>
      <c r="U15" s="85">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100</v>
      </c>
      <c r="V15" s="86">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86">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100</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100</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100</v>
      </c>
      <c r="AQ15" s="86">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100</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100</v>
      </c>
      <c r="AU15" s="86">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100</v>
      </c>
      <c r="AV15" s="86">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100</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100</v>
      </c>
      <c r="AZ15" s="87">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100</v>
      </c>
      <c r="BA15" s="87">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100</v>
      </c>
      <c r="BB15" s="87">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100</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100</v>
      </c>
      <c r="BM15" s="87">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100</v>
      </c>
      <c r="BN15" s="87">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100</v>
      </c>
      <c r="BO15" s="87">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100</v>
      </c>
      <c r="BP15" s="87">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100</v>
      </c>
      <c r="BQ15" s="87">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100</v>
      </c>
      <c r="BR15" s="262"/>
      <c r="BS15" s="262" t="str">
        <f ca="true">+IF(OFFSET('Water Data'!$D$27,0,10*ROW('Water Data'!D9))="","",OFFSET('Water Data'!$D$27,0,10*ROW('Water Data'!D9)))</f>
        <v>Yes</v>
      </c>
      <c r="BT15" s="262" t="str">
        <f ca="true">+IF(OFFSET('Water Data'!$D$28,0,10*ROW('Water Data'!D9))="","",OFFSET('Water Data'!$D$28,0,10*ROW('Water Data'!D9)))</f>
        <v>Yes</v>
      </c>
      <c r="BU15" s="262" t="str">
        <f ca="true">+IF(OFFSET('Water Data'!$D$29,0,10*ROW('Water Data'!D9))="","",OFFSET('Water Data'!$D$29,0,10*ROW('Water Data'!D9)))</f>
        <v>Yes</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Yes</v>
      </c>
      <c r="CF15" s="262" t="str">
        <f ca="true">+IF(OFFSET('Water Data'!$H$28,0,10*ROW('Water Data'!H9))="","",OFFSET('Water Data'!$H$28,0,10*ROW('Water Data'!H9)))</f>
        <v>Yes</v>
      </c>
      <c r="CG15" s="262" t="str">
        <f ca="true">+IF(OFFSET('Water Data'!$H$29,0,10*ROW('Water Data'!H9))="","",OFFSET('Water Data'!$H$29,0,10*ROW('Water Data'!H9)))</f>
        <v>Yes</v>
      </c>
      <c r="CH15" s="262" t="str">
        <f ca="true">+IF(OFFSET('Water Data'!$I$27,0,10*ROW('Water Data'!I9))="","",OFFSET('Water Data'!$I$27,0,10*ROW('Water Data'!I9)))</f>
        <v>Yes</v>
      </c>
      <c r="CI15" s="262" t="str">
        <f ca="true">+IF(OFFSET('Water Data'!$I$28,0,10*ROW('Water Data'!I9))="","",OFFSET('Water Data'!$I$28,0,10*ROW('Water Data'!I9)))</f>
        <v>Yes</v>
      </c>
      <c r="CJ15" s="262" t="str">
        <f ca="true">+IF(OFFSET('Water Data'!$I$29,0,10*ROW('Water Data'!I9))="","",OFFSET('Water Data'!$I$29,0,10*ROW('Water Data'!I9)))</f>
        <v>Yes</v>
      </c>
      <c r="CK15" s="262" t="str">
        <f ca="true">+IF(OFFSET('Sanitation Data'!$D$28,0,10*ROW('Sanitation Data'!D9))="","",OFFSET('Sanitation Data'!$D$28,0,10*ROW('Sanitation Data'!D9)))</f>
        <v>Yes</v>
      </c>
      <c r="CL15" s="262" t="str">
        <f ca="true">+IF(OFFSET('Sanitation Data'!$D$29,0,10*ROW('Sanitation Data'!D9))="","",OFFSET('Sanitation Data'!$D$29,0,10*ROW('Sanitation Data'!D9)))</f>
        <v>Yes</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Yes</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Yes</v>
      </c>
      <c r="DF15" s="262" t="str">
        <f ca="true">+IF(OFFSET('Sanitation Data'!$H$29,0,10*ROW('Sanitation Data'!H9))="","",OFFSET('Sanitation Data'!$H$29,0,10*ROW('Sanitation Data'!H9)))</f>
        <v>Yes</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Yes</v>
      </c>
      <c r="DJ15" s="262" t="str">
        <f ca="true">+IF(OFFSET('Sanitation Data'!$I$28,0,10*ROW('Sanitation Data'!I9))="","",OFFSET('Sanitation Data'!$I$28,0,10*ROW('Sanitation Data'!I9)))</f>
        <v>Yes</v>
      </c>
      <c r="DK15" s="262" t="str">
        <f ca="true">+IF(OFFSET('Sanitation Data'!$I$29,0,10*ROW('Sanitation Data'!I9))="","",OFFSET('Sanitation Data'!$I$29,0,10*ROW('Sanitation Data'!I9)))</f>
        <v>Yes</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Yes</v>
      </c>
      <c r="DO15" s="262" t="str">
        <f ca="true">+IF(OFFSET('Hygiene Data'!$D$11,0,10*ROW('Hygiene Data'!D9))="","",OFFSET('Hygiene Data'!$D$11,0,10*ROW('Hygiene Data'!D9)))</f>
        <v>Yes</v>
      </c>
      <c r="DP15" s="262" t="str">
        <f ca="true">+IF(OFFSET('Hygiene Data'!$D$12,0,10*ROW('Hygiene Data'!D9))="","",OFFSET('Hygiene Data'!$D$12,0,10*ROW('Hygiene Data'!D9)))</f>
        <v>Yes</v>
      </c>
      <c r="DQ15" s="262" t="str">
        <f ca="true">+IF(OFFSET('Hygiene Data'!$D$13,0,10*ROW('Hygiene Data'!D9))="","",OFFSET('Hygiene Data'!$D$13,0,10*ROW('Hygiene Data'!D9)))</f>
        <v>Yes</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Yes</v>
      </c>
      <c r="EB15" s="262" t="str">
        <f ca="true">+IF(OFFSET('Hygiene Data'!$H$12,0,10*ROW('Hygiene Data'!H9))="","",OFFSET('Hygiene Data'!$H$12,0,10*ROW('Hygiene Data'!H9)))</f>
        <v>Yes</v>
      </c>
      <c r="EC15" s="262" t="str">
        <f ca="true">+IF(OFFSET('Hygiene Data'!$H$13,0,10*ROW('Hygiene Data'!H9))="","",OFFSET('Hygiene Data'!$H$13,0,10*ROW('Hygiene Data'!H9)))</f>
        <v>Yes</v>
      </c>
      <c r="ED15" s="262" t="str">
        <f ca="true">+IF(OFFSET('Hygiene Data'!$I$11,0,10*ROW('Hygiene Data'!I9))="","",OFFSET('Hygiene Data'!$I$11,0,10*ROW('Hygiene Data'!I9)))</f>
        <v>Yes</v>
      </c>
      <c r="EE15" s="262" t="str">
        <f ca="true">+IF(OFFSET('Hygiene Data'!$I$12,0,10*ROW('Hygiene Data'!I9))="","",OFFSET('Hygiene Data'!$I$12,0,10*ROW('Hygiene Data'!I9)))</f>
        <v>Yes</v>
      </c>
      <c r="EF15" s="262" t="str">
        <f ca="true">+IF(OFFSET('Hygiene Data'!$I$13,0,10*ROW('Hygiene Data'!I9))="","",OFFSET('Hygiene Data'!$I$13,0,10*ROW('Hygiene Data'!I9)))</f>
        <v>Yes</v>
      </c>
    </row>
    <row xmlns:x14ac="http://schemas.microsoft.com/office/spreadsheetml/2009/9/ac" r="16" x14ac:dyDescent="0.2">
      <c r="A16" s="32" t="str">
        <f ca="true">+IF(OFFSET('Water Data'!$B$2,0,10*ROW('Water Data'!E10))="","",OFFSET('Water Data'!$B$2,0,10*ROW('Water Data'!E10)))</f>
        <v>NLD_2022_UIS</v>
      </c>
      <c r="B16" s="32" t="str">
        <f ca="true">+IF(OFFSET('Water Data'!$C$2,0,10*ROW('Water Data'!F10))="","",OFFSET('Water Data'!$C$2,0,10*ROW('Water Data'!F10)))</f>
        <v>Other</v>
      </c>
      <c r="C16" s="318">
        <f t="shared" ca="true" si="0"/>
        <v>2022</v>
      </c>
      <c r="D16" s="85">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100</v>
      </c>
      <c r="E16" s="85">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100</v>
      </c>
      <c r="F16" s="85">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100</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100</v>
      </c>
      <c r="Q16" s="85">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100</v>
      </c>
      <c r="R16" s="85">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100</v>
      </c>
      <c r="S16" s="85">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100</v>
      </c>
      <c r="T16" s="85">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100</v>
      </c>
      <c r="U16" s="85">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100</v>
      </c>
      <c r="V16" s="86">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100</v>
      </c>
      <c r="W16" s="86">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100</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100</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100</v>
      </c>
      <c r="AQ16" s="86">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100</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100</v>
      </c>
      <c r="AU16" s="86">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100</v>
      </c>
      <c r="AV16" s="86">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100</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100</v>
      </c>
      <c r="AZ16" s="87">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100</v>
      </c>
      <c r="BA16" s="87">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100</v>
      </c>
      <c r="BB16" s="87">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100</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100</v>
      </c>
      <c r="BM16" s="87">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100</v>
      </c>
      <c r="BN16" s="87">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100</v>
      </c>
      <c r="BO16" s="87">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100</v>
      </c>
      <c r="BP16" s="87">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100</v>
      </c>
      <c r="BQ16" s="87">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100</v>
      </c>
      <c r="BR16" s="262"/>
      <c r="BS16" s="262" t="str">
        <f ca="true">+IF(OFFSET('Water Data'!$D$27,0,10*ROW('Water Data'!D10))="","",OFFSET('Water Data'!$D$27,0,10*ROW('Water Data'!D10)))</f>
        <v>Yes</v>
      </c>
      <c r="BT16" s="262" t="str">
        <f ca="true">+IF(OFFSET('Water Data'!$D$28,0,10*ROW('Water Data'!D10))="","",OFFSET('Water Data'!$D$28,0,10*ROW('Water Data'!D10)))</f>
        <v>Yes</v>
      </c>
      <c r="BU16" s="262" t="str">
        <f ca="true">+IF(OFFSET('Water Data'!$D$29,0,10*ROW('Water Data'!D10))="","",OFFSET('Water Data'!$D$29,0,10*ROW('Water Data'!D10)))</f>
        <v>Yes</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Yes</v>
      </c>
      <c r="CF16" s="262" t="str">
        <f ca="true">+IF(OFFSET('Water Data'!$H$28,0,10*ROW('Water Data'!H10))="","",OFFSET('Water Data'!$H$28,0,10*ROW('Water Data'!H10)))</f>
        <v>Yes</v>
      </c>
      <c r="CG16" s="262" t="str">
        <f ca="true">+IF(OFFSET('Water Data'!$H$29,0,10*ROW('Water Data'!H10))="","",OFFSET('Water Data'!$H$29,0,10*ROW('Water Data'!H10)))</f>
        <v>Yes</v>
      </c>
      <c r="CH16" s="262" t="str">
        <f ca="true">+IF(OFFSET('Water Data'!$I$27,0,10*ROW('Water Data'!I10))="","",OFFSET('Water Data'!$I$27,0,10*ROW('Water Data'!I10)))</f>
        <v>Yes</v>
      </c>
      <c r="CI16" s="262" t="str">
        <f ca="true">+IF(OFFSET('Water Data'!$I$28,0,10*ROW('Water Data'!I10))="","",OFFSET('Water Data'!$I$28,0,10*ROW('Water Data'!I10)))</f>
        <v>Yes</v>
      </c>
      <c r="CJ16" s="262" t="str">
        <f ca="true">+IF(OFFSET('Water Data'!$I$29,0,10*ROW('Water Data'!I10))="","",OFFSET('Water Data'!$I$29,0,10*ROW('Water Data'!I10)))</f>
        <v>Yes</v>
      </c>
      <c r="CK16" s="262" t="str">
        <f ca="true">+IF(OFFSET('Sanitation Data'!$D$28,0,10*ROW('Sanitation Data'!D10))="","",OFFSET('Sanitation Data'!$D$28,0,10*ROW('Sanitation Data'!D10)))</f>
        <v>Yes</v>
      </c>
      <c r="CL16" s="262" t="str">
        <f ca="true">+IF(OFFSET('Sanitation Data'!$D$29,0,10*ROW('Sanitation Data'!D10))="","",OFFSET('Sanitation Data'!$D$29,0,10*ROW('Sanitation Data'!D10)))</f>
        <v>Yes</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Yes</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Yes</v>
      </c>
      <c r="DF16" s="262" t="str">
        <f ca="true">+IF(OFFSET('Sanitation Data'!$H$29,0,10*ROW('Sanitation Data'!H10))="","",OFFSET('Sanitation Data'!$H$29,0,10*ROW('Sanitation Data'!H10)))</f>
        <v>Yes</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Yes</v>
      </c>
      <c r="DJ16" s="262" t="str">
        <f ca="true">+IF(OFFSET('Sanitation Data'!$I$28,0,10*ROW('Sanitation Data'!I10))="","",OFFSET('Sanitation Data'!$I$28,0,10*ROW('Sanitation Data'!I10)))</f>
        <v>Yes</v>
      </c>
      <c r="DK16" s="262" t="str">
        <f ca="true">+IF(OFFSET('Sanitation Data'!$I$29,0,10*ROW('Sanitation Data'!I10))="","",OFFSET('Sanitation Data'!$I$29,0,10*ROW('Sanitation Data'!I10)))</f>
        <v>Yes</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Yes</v>
      </c>
      <c r="DO16" s="262" t="str">
        <f ca="true">+IF(OFFSET('Hygiene Data'!$D$11,0,10*ROW('Hygiene Data'!D10))="","",OFFSET('Hygiene Data'!$D$11,0,10*ROW('Hygiene Data'!D10)))</f>
        <v>Yes</v>
      </c>
      <c r="DP16" s="262" t="str">
        <f ca="true">+IF(OFFSET('Hygiene Data'!$D$12,0,10*ROW('Hygiene Data'!D10))="","",OFFSET('Hygiene Data'!$D$12,0,10*ROW('Hygiene Data'!D10)))</f>
        <v>Yes</v>
      </c>
      <c r="DQ16" s="262" t="str">
        <f ca="true">+IF(OFFSET('Hygiene Data'!$D$13,0,10*ROW('Hygiene Data'!D10))="","",OFFSET('Hygiene Data'!$D$13,0,10*ROW('Hygiene Data'!D10)))</f>
        <v>Yes</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Yes</v>
      </c>
      <c r="EB16" s="262" t="str">
        <f ca="true">+IF(OFFSET('Hygiene Data'!$H$12,0,10*ROW('Hygiene Data'!H10))="","",OFFSET('Hygiene Data'!$H$12,0,10*ROW('Hygiene Data'!H10)))</f>
        <v>Yes</v>
      </c>
      <c r="EC16" s="262" t="str">
        <f ca="true">+IF(OFFSET('Hygiene Data'!$H$13,0,10*ROW('Hygiene Data'!H10))="","",OFFSET('Hygiene Data'!$H$13,0,10*ROW('Hygiene Data'!H10)))</f>
        <v>Yes</v>
      </c>
      <c r="ED16" s="262" t="str">
        <f ca="true">+IF(OFFSET('Hygiene Data'!$I$11,0,10*ROW('Hygiene Data'!I10))="","",OFFSET('Hygiene Data'!$I$11,0,10*ROW('Hygiene Data'!I10)))</f>
        <v>Yes</v>
      </c>
      <c r="EE16" s="262" t="str">
        <f ca="true">+IF(OFFSET('Hygiene Data'!$I$12,0,10*ROW('Hygiene Data'!I10))="","",OFFSET('Hygiene Data'!$I$12,0,10*ROW('Hygiene Data'!I10)))</f>
        <v>Yes</v>
      </c>
      <c r="EF16" s="262" t="str">
        <f ca="true">+IF(OFFSET('Hygiene Data'!$I$13,0,10*ROW('Hygiene Data'!I10))="","",OFFSET('Hygiene Data'!$I$13,0,10*ROW('Hygiene Data'!I10)))</f>
        <v>Yes</v>
      </c>
    </row>
    <row xmlns:x14ac="http://schemas.microsoft.com/office/spreadsheetml/2009/9/ac" r="17" x14ac:dyDescent="0.2">
      <c r="A17" s="32" t="str">
        <f ca="true">+IF(OFFSET('Water Data'!$B$2,0,10*ROW('Water Data'!E11))="","",OFFSET('Water Data'!$B$2,0,10*ROW('Water Data'!E11)))</f>
        <v>NLD_2022_PWH</v>
      </c>
      <c r="B17" s="32" t="str">
        <f ca="true">+IF(OFFSET('Water Data'!$C$2,0,10*ROW('Water Data'!F11))="","",OFFSET('Water Data'!$C$2,0,10*ROW('Water Data'!F11)))</f>
        <v>Other</v>
      </c>
      <c r="C17" s="318">
        <f t="shared" ca="true" si="0"/>
        <v>2022</v>
      </c>
      <c r="D17" s="85">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100</v>
      </c>
      <c r="E17" s="85">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100</v>
      </c>
      <c r="F17" s="85">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100</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100</v>
      </c>
      <c r="W17" s="86">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100</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100</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100</v>
      </c>
      <c r="AQ17" s="86">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100</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100</v>
      </c>
      <c r="AU17" s="86">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100</v>
      </c>
      <c r="AV17" s="86">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100</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100</v>
      </c>
      <c r="AZ17" s="87">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100</v>
      </c>
      <c r="BA17" s="87">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100</v>
      </c>
      <c r="BB17" s="87">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100</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Yes</v>
      </c>
      <c r="BT17" s="262" t="str">
        <f ca="true">+IF(OFFSET('Water Data'!$D$28,0,10*ROW('Water Data'!D11))="","",OFFSET('Water Data'!$D$28,0,10*ROW('Water Data'!D11)))</f>
        <v>Yes</v>
      </c>
      <c r="BU17" s="262" t="str">
        <f ca="true">+IF(OFFSET('Water Data'!$D$29,0,10*ROW('Water Data'!D11))="","",OFFSET('Water Data'!$D$29,0,10*ROW('Water Data'!D11)))</f>
        <v>Yes</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Yes</v>
      </c>
      <c r="CL17" s="262" t="str">
        <f ca="true">+IF(OFFSET('Sanitation Data'!$D$29,0,10*ROW('Sanitation Data'!D11))="","",OFFSET('Sanitation Data'!$D$29,0,10*ROW('Sanitation Data'!D11)))</f>
        <v>Yes</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Yes</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Yes</v>
      </c>
      <c r="DF17" s="262" t="str">
        <f ca="true">+IF(OFFSET('Sanitation Data'!$H$29,0,10*ROW('Sanitation Data'!H11))="","",OFFSET('Sanitation Data'!$H$29,0,10*ROW('Sanitation Data'!H11)))</f>
        <v>Yes</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Yes</v>
      </c>
      <c r="DJ17" s="262" t="str">
        <f ca="true">+IF(OFFSET('Sanitation Data'!$I$28,0,10*ROW('Sanitation Data'!I11))="","",OFFSET('Sanitation Data'!$I$28,0,10*ROW('Sanitation Data'!I11)))</f>
        <v>Yes</v>
      </c>
      <c r="DK17" s="262" t="str">
        <f ca="true">+IF(OFFSET('Sanitation Data'!$I$29,0,10*ROW('Sanitation Data'!I11))="","",OFFSET('Sanitation Data'!$I$29,0,10*ROW('Sanitation Data'!I11)))</f>
        <v>Yes</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Yes</v>
      </c>
      <c r="DO17" s="262" t="str">
        <f ca="true">+IF(OFFSET('Hygiene Data'!$D$11,0,10*ROW('Hygiene Data'!D11))="","",OFFSET('Hygiene Data'!$D$11,0,10*ROW('Hygiene Data'!D11)))</f>
        <v>Yes</v>
      </c>
      <c r="DP17" s="262" t="str">
        <f ca="true">+IF(OFFSET('Hygiene Data'!$D$12,0,10*ROW('Hygiene Data'!D11))="","",OFFSET('Hygiene Data'!$D$12,0,10*ROW('Hygiene Data'!D11)))</f>
        <v>Yes</v>
      </c>
      <c r="DQ17" s="262" t="str">
        <f ca="true">+IF(OFFSET('Hygiene Data'!$D$13,0,10*ROW('Hygiene Data'!D11))="","",OFFSET('Hygiene Data'!$D$13,0,10*ROW('Hygiene Data'!D11)))</f>
        <v>Yes</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2" t="s">
        <v>28</v>
      </c>
      <c r="C1" s="533" t="s">
        <v>221</v>
      </c>
      <c r="D1" s="307" t="s">
        <v>178</v>
      </c>
      <c r="E1" s="307"/>
      <c r="F1" s="307"/>
      <c r="G1" s="307"/>
      <c r="H1" s="307"/>
      <c r="I1" s="311"/>
      <c r="J1" s="299"/>
      <c r="K1" s="299"/>
      <c r="L1" s="312" t="s">
        <v>28</v>
      </c>
      <c r="M1" s="533" t="s">
        <v>222</v>
      </c>
      <c r="N1" s="307" t="s">
        <v>178</v>
      </c>
      <c r="O1" s="307"/>
      <c r="P1" s="307"/>
      <c r="Q1" s="307"/>
      <c r="R1" s="307"/>
      <c r="S1" s="311"/>
      <c r="T1" s="299"/>
      <c r="U1" s="299"/>
      <c r="V1" s="312" t="s">
        <v>28</v>
      </c>
      <c r="W1" s="533" t="s">
        <v>223</v>
      </c>
      <c r="X1" s="307" t="s">
        <v>178</v>
      </c>
      <c r="Y1" s="307"/>
      <c r="Z1" s="307"/>
      <c r="AA1" s="307"/>
      <c r="AB1" s="307"/>
      <c r="AC1" s="311"/>
      <c r="AD1" s="299"/>
      <c r="AE1" s="299"/>
      <c r="AF1" s="312" t="s">
        <v>28</v>
      </c>
      <c r="AG1" s="533" t="s">
        <v>224</v>
      </c>
      <c r="AH1" s="307" t="s">
        <v>178</v>
      </c>
      <c r="AI1" s="307"/>
      <c r="AJ1" s="307"/>
      <c r="AK1" s="307"/>
      <c r="AL1" s="307"/>
      <c r="AM1" s="311"/>
      <c r="AN1" s="299"/>
      <c r="AO1" s="299"/>
      <c r="AP1" s="312" t="s">
        <v>28</v>
      </c>
      <c r="AQ1" s="533" t="s">
        <v>225</v>
      </c>
      <c r="AR1" s="307" t="s">
        <v>178</v>
      </c>
      <c r="AS1" s="307"/>
      <c r="AT1" s="307"/>
      <c r="AU1" s="307"/>
      <c r="AV1" s="307"/>
      <c r="AW1" s="311"/>
      <c r="AX1" s="299"/>
      <c r="AY1" s="299"/>
      <c r="AZ1" s="312" t="s">
        <v>28</v>
      </c>
      <c r="BA1" s="533" t="s">
        <v>226</v>
      </c>
      <c r="BB1" s="307" t="s">
        <v>178</v>
      </c>
      <c r="BC1" s="307"/>
      <c r="BD1" s="307"/>
      <c r="BE1" s="307"/>
      <c r="BF1" s="307"/>
      <c r="BG1" s="311"/>
      <c r="BH1" s="299"/>
      <c r="BI1" s="299"/>
      <c r="BJ1" s="312" t="s">
        <v>28</v>
      </c>
      <c r="BK1" s="533" t="s">
        <v>227</v>
      </c>
      <c r="BL1" s="307" t="s">
        <v>178</v>
      </c>
      <c r="BM1" s="307"/>
      <c r="BN1" s="307"/>
      <c r="BO1" s="307"/>
      <c r="BP1" s="307"/>
      <c r="BQ1" s="311"/>
      <c r="BR1" s="299"/>
      <c r="BS1" s="299"/>
      <c r="BT1" s="312" t="s">
        <v>28</v>
      </c>
      <c r="BU1" s="533">
        <v>2019</v>
      </c>
      <c r="BV1" s="307" t="s">
        <v>178</v>
      </c>
      <c r="BW1" s="307"/>
      <c r="BX1" s="307"/>
      <c r="BY1" s="307"/>
      <c r="BZ1" s="307"/>
      <c r="CA1" s="311"/>
      <c r="CB1" s="299"/>
      <c r="CC1" s="299"/>
      <c r="CD1" s="312" t="s">
        <v>28</v>
      </c>
      <c r="CE1" s="533">
        <v>2020</v>
      </c>
      <c r="CF1" s="307" t="s">
        <v>178</v>
      </c>
      <c r="CG1" s="307"/>
      <c r="CH1" s="307"/>
      <c r="CI1" s="307"/>
      <c r="CJ1" s="307"/>
      <c r="CK1" s="311"/>
      <c r="CL1" s="299"/>
      <c r="CM1" s="299"/>
      <c r="CN1" s="312" t="s">
        <v>28</v>
      </c>
      <c r="CO1" s="533">
        <v>2021</v>
      </c>
      <c r="CP1" s="307" t="s">
        <v>178</v>
      </c>
      <c r="CQ1" s="307"/>
      <c r="CR1" s="307"/>
      <c r="CS1" s="307"/>
      <c r="CT1" s="307"/>
      <c r="CU1" s="311"/>
      <c r="CV1" s="299"/>
      <c r="CW1" s="299"/>
      <c r="CX1" s="312" t="s">
        <v>28</v>
      </c>
      <c r="CY1" s="533">
        <v>2022</v>
      </c>
      <c r="CZ1" s="307" t="s">
        <v>178</v>
      </c>
      <c r="DA1" s="307"/>
      <c r="DB1" s="307"/>
      <c r="DC1" s="307"/>
      <c r="DD1" s="307"/>
      <c r="DE1" s="311"/>
      <c r="DF1" s="299"/>
      <c r="DG1" s="299"/>
      <c r="DH1" s="312" t="s">
        <v>28</v>
      </c>
      <c r="DI1" s="533">
        <v>2022</v>
      </c>
      <c r="DJ1" s="307" t="s">
        <v>178</v>
      </c>
      <c r="DK1" s="307"/>
      <c r="DL1" s="307"/>
      <c r="DM1" s="307"/>
      <c r="DN1" s="307"/>
      <c r="DO1" s="311"/>
      <c r="DP1" s="299"/>
      <c r="DQ1" s="299"/>
    </row>
    <row xmlns:x14ac="http://schemas.microsoft.com/office/spreadsheetml/2009/9/ac" r="2" s="298" customFormat="true" ht="30" customHeight="true" x14ac:dyDescent="0.25">
      <c r="A2" s="549" t="s">
        <v>245</v>
      </c>
      <c r="B2" s="308" t="s">
        <v>214</v>
      </c>
      <c r="C2" s="230" t="s">
        <v>176</v>
      </c>
      <c r="D2" s="230" t="s">
        <v>175</v>
      </c>
      <c r="E2" s="309"/>
      <c r="F2" s="309"/>
      <c r="G2" s="309"/>
      <c r="H2" s="309"/>
      <c r="I2" s="310"/>
      <c r="J2" s="299" t="s">
        <v>228</v>
      </c>
      <c r="K2" s="299"/>
      <c r="L2" s="308" t="s">
        <v>215</v>
      </c>
      <c r="M2" s="230" t="s">
        <v>176</v>
      </c>
      <c r="N2" s="230" t="s">
        <v>175</v>
      </c>
      <c r="O2" s="309"/>
      <c r="P2" s="309"/>
      <c r="Q2" s="309"/>
      <c r="R2" s="309"/>
      <c r="S2" s="310"/>
      <c r="T2" s="299" t="s">
        <v>228</v>
      </c>
      <c r="U2" s="299"/>
      <c r="V2" s="308" t="s">
        <v>216</v>
      </c>
      <c r="W2" s="230" t="s">
        <v>176</v>
      </c>
      <c r="X2" s="230" t="s">
        <v>175</v>
      </c>
      <c r="Y2" s="309"/>
      <c r="Z2" s="309"/>
      <c r="AA2" s="309"/>
      <c r="AB2" s="309"/>
      <c r="AC2" s="310"/>
      <c r="AD2" s="299" t="s">
        <v>228</v>
      </c>
      <c r="AE2" s="299"/>
      <c r="AF2" s="308" t="s">
        <v>217</v>
      </c>
      <c r="AG2" s="230" t="s">
        <v>176</v>
      </c>
      <c r="AH2" s="230" t="s">
        <v>175</v>
      </c>
      <c r="AI2" s="309"/>
      <c r="AJ2" s="309"/>
      <c r="AK2" s="309"/>
      <c r="AL2" s="309"/>
      <c r="AM2" s="310"/>
      <c r="AN2" s="299" t="s">
        <v>228</v>
      </c>
      <c r="AO2" s="299"/>
      <c r="AP2" s="308" t="s">
        <v>218</v>
      </c>
      <c r="AQ2" s="230" t="s">
        <v>176</v>
      </c>
      <c r="AR2" s="230" t="s">
        <v>175</v>
      </c>
      <c r="AS2" s="309"/>
      <c r="AT2" s="309"/>
      <c r="AU2" s="309"/>
      <c r="AV2" s="309"/>
      <c r="AW2" s="310"/>
      <c r="AX2" s="299" t="s">
        <v>228</v>
      </c>
      <c r="AY2" s="299"/>
      <c r="AZ2" s="308" t="s">
        <v>219</v>
      </c>
      <c r="BA2" s="230" t="s">
        <v>176</v>
      </c>
      <c r="BB2" s="230" t="s">
        <v>175</v>
      </c>
      <c r="BC2" s="309"/>
      <c r="BD2" s="309"/>
      <c r="BE2" s="309"/>
      <c r="BF2" s="309"/>
      <c r="BG2" s="310"/>
      <c r="BH2" s="299" t="s">
        <v>228</v>
      </c>
      <c r="BI2" s="299"/>
      <c r="BJ2" s="308" t="s">
        <v>220</v>
      </c>
      <c r="BK2" s="230" t="s">
        <v>176</v>
      </c>
      <c r="BL2" s="230" t="s">
        <v>175</v>
      </c>
      <c r="BM2" s="309"/>
      <c r="BN2" s="309"/>
      <c r="BO2" s="309"/>
      <c r="BP2" s="309"/>
      <c r="BQ2" s="310"/>
      <c r="BR2" s="299" t="s">
        <v>228</v>
      </c>
      <c r="BS2" s="299"/>
      <c r="BT2" s="308" t="s">
        <v>257</v>
      </c>
      <c r="BU2" s="230" t="s">
        <v>176</v>
      </c>
      <c r="BV2" s="230" t="s">
        <v>255</v>
      </c>
      <c r="BW2" s="309"/>
      <c r="BX2" s="309"/>
      <c r="BY2" s="309"/>
      <c r="BZ2" s="309"/>
      <c r="CA2" s="310"/>
      <c r="CB2" s="299" t="s">
        <v>228</v>
      </c>
      <c r="CC2" s="299"/>
      <c r="CD2" s="308" t="s">
        <v>250</v>
      </c>
      <c r="CE2" s="230" t="s">
        <v>176</v>
      </c>
      <c r="CF2" s="230" t="s">
        <v>175</v>
      </c>
      <c r="CG2" s="309"/>
      <c r="CH2" s="309"/>
      <c r="CI2" s="309"/>
      <c r="CJ2" s="309"/>
      <c r="CK2" s="310"/>
      <c r="CL2" s="299" t="s">
        <v>228</v>
      </c>
      <c r="CM2" s="299"/>
      <c r="CN2" s="308" t="s">
        <v>251</v>
      </c>
      <c r="CO2" s="230" t="s">
        <v>176</v>
      </c>
      <c r="CP2" s="230" t="s">
        <v>175</v>
      </c>
      <c r="CQ2" s="309"/>
      <c r="CR2" s="309"/>
      <c r="CS2" s="309"/>
      <c r="CT2" s="309"/>
      <c r="CU2" s="310"/>
      <c r="CV2" s="299" t="s">
        <v>228</v>
      </c>
      <c r="CW2" s="299"/>
      <c r="CX2" s="308" t="s">
        <v>252</v>
      </c>
      <c r="CY2" s="230" t="s">
        <v>176</v>
      </c>
      <c r="CZ2" s="230" t="s">
        <v>175</v>
      </c>
      <c r="DA2" s="309"/>
      <c r="DB2" s="309"/>
      <c r="DC2" s="309"/>
      <c r="DD2" s="309"/>
      <c r="DE2" s="310"/>
      <c r="DF2" s="299" t="s">
        <v>228</v>
      </c>
      <c r="DG2" s="299"/>
      <c r="DH2" s="308" t="s">
        <v>253</v>
      </c>
      <c r="DI2" s="230" t="s">
        <v>176</v>
      </c>
      <c r="DJ2" s="230" t="s">
        <v>255</v>
      </c>
      <c r="DK2" s="309"/>
      <c r="DL2" s="309"/>
      <c r="DM2" s="309"/>
      <c r="DN2" s="309"/>
      <c r="DO2" s="310"/>
      <c r="DP2" s="299" t="s">
        <v>228</v>
      </c>
      <c r="DQ2" s="299"/>
    </row>
    <row xmlns:x14ac="http://schemas.microsoft.com/office/spreadsheetml/2009/9/ac" r="3" s="238" customFormat="true" ht="18" customHeight="true" x14ac:dyDescent="0.25">
      <c r="A3" s="549"/>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1" t="s">
        <v>167</v>
      </c>
      <c r="BU3" s="232" t="s">
        <v>56</v>
      </c>
      <c r="BV3" s="233" t="s">
        <v>7</v>
      </c>
      <c r="BW3" s="234" t="s">
        <v>1</v>
      </c>
      <c r="BX3" s="234" t="s">
        <v>2</v>
      </c>
      <c r="BY3" s="234" t="s">
        <v>16</v>
      </c>
      <c r="BZ3" s="234" t="s">
        <v>17</v>
      </c>
      <c r="CA3" s="235" t="s">
        <v>18</v>
      </c>
      <c r="CB3" s="236"/>
      <c r="CC3" s="236"/>
      <c r="CD3" s="231" t="s">
        <v>167</v>
      </c>
      <c r="CE3" s="232" t="s">
        <v>56</v>
      </c>
      <c r="CF3" s="233" t="s">
        <v>7</v>
      </c>
      <c r="CG3" s="234" t="s">
        <v>1</v>
      </c>
      <c r="CH3" s="234" t="s">
        <v>2</v>
      </c>
      <c r="CI3" s="234" t="s">
        <v>16</v>
      </c>
      <c r="CJ3" s="234" t="s">
        <v>17</v>
      </c>
      <c r="CK3" s="235" t="s">
        <v>18</v>
      </c>
      <c r="CL3" s="236"/>
      <c r="CM3" s="236"/>
      <c r="CN3" s="231" t="s">
        <v>167</v>
      </c>
      <c r="CO3" s="232" t="s">
        <v>56</v>
      </c>
      <c r="CP3" s="233" t="s">
        <v>7</v>
      </c>
      <c r="CQ3" s="234" t="s">
        <v>1</v>
      </c>
      <c r="CR3" s="234" t="s">
        <v>2</v>
      </c>
      <c r="CS3" s="234" t="s">
        <v>16</v>
      </c>
      <c r="CT3" s="234" t="s">
        <v>17</v>
      </c>
      <c r="CU3" s="235" t="s">
        <v>18</v>
      </c>
      <c r="CV3" s="236"/>
      <c r="CW3" s="236"/>
      <c r="CX3" s="231" t="s">
        <v>167</v>
      </c>
      <c r="CY3" s="232" t="s">
        <v>56</v>
      </c>
      <c r="CZ3" s="233" t="s">
        <v>7</v>
      </c>
      <c r="DA3" s="234" t="s">
        <v>1</v>
      </c>
      <c r="DB3" s="234" t="s">
        <v>2</v>
      </c>
      <c r="DC3" s="234" t="s">
        <v>16</v>
      </c>
      <c r="DD3" s="234" t="s">
        <v>17</v>
      </c>
      <c r="DE3" s="235" t="s">
        <v>18</v>
      </c>
      <c r="DF3" s="236"/>
      <c r="DG3" s="236"/>
      <c r="DH3" s="231" t="s">
        <v>167</v>
      </c>
      <c r="DI3" s="232" t="s">
        <v>56</v>
      </c>
      <c r="DJ3" s="233" t="s">
        <v>7</v>
      </c>
      <c r="DK3" s="234" t="s">
        <v>1</v>
      </c>
      <c r="DL3" s="234" t="s">
        <v>2</v>
      </c>
      <c r="DM3" s="234" t="s">
        <v>16</v>
      </c>
      <c r="DN3" s="234" t="s">
        <v>17</v>
      </c>
      <c r="DO3" s="235" t="s">
        <v>18</v>
      </c>
      <c r="DP3" s="236"/>
      <c r="DQ3" s="236"/>
      <c r="DR3" s="237"/>
      <c r="EB3" s="237"/>
      <c r="EL3" s="237"/>
      <c r="EV3" s="237"/>
      <c r="FF3" s="237"/>
      <c r="FP3" s="237"/>
      <c r="FZ3" s="237"/>
      <c r="GJ3" s="237"/>
      <c r="GT3" s="237"/>
      <c r="HD3" s="237"/>
      <c r="HN3" s="237"/>
      <c r="HX3" s="237"/>
      <c r="IH3" s="237"/>
    </row>
    <row xmlns:x14ac="http://schemas.microsoft.com/office/spreadsheetml/2009/9/ac" r="4" s="4" customFormat="true" x14ac:dyDescent="0.25">
      <c r="A4" s="364" t="str">
        <f>IF(ISBLANK('Data Summary'!A6),"",'Data Summary'!A6)</f>
        <v>NLD_2013_UIS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f t="shared" si="1"/>
        <v>0</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183</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1" t="s">
        <v>183</v>
      </c>
      <c r="BK4" s="126" t="s">
        <v>24</v>
      </c>
      <c r="BL4" s="8">
        <f>IF(COUNTA(BL13)=0,"",BL13)</f>
        <v>0</v>
      </c>
      <c r="BM4" s="8" t="str">
        <f t="shared" ref="BM4:BQ4" si="6">IF(COUNTA(BM13)=0,"",BM13)</f>
        <v/>
      </c>
      <c r="BN4" s="8" t="str">
        <f t="shared" si="6"/>
        <v/>
      </c>
      <c r="BO4" s="8" t="str">
        <f t="shared" si="6"/>
        <v/>
      </c>
      <c r="BP4" s="8">
        <f t="shared" si="6"/>
        <v>0</v>
      </c>
      <c r="BQ4" s="25">
        <f t="shared" si="6"/>
        <v>0</v>
      </c>
      <c r="BR4" s="19"/>
      <c r="BS4" s="19"/>
      <c r="BT4" s="101" t="s">
        <v>183</v>
      </c>
      <c r="BU4" s="126" t="s">
        <v>24</v>
      </c>
      <c r="BV4" s="8">
        <f>IF(COUNTA(BV13)=0,"",BV13)</f>
        <v>0</v>
      </c>
      <c r="BW4" s="8" t="str">
        <f t="shared" ref="BW4:CA4" si="7">IF(COUNTA(BW13)=0,"",BW13)</f>
        <v/>
      </c>
      <c r="BX4" s="8" t="str">
        <f t="shared" si="7"/>
        <v/>
      </c>
      <c r="BY4" s="8" t="str">
        <f t="shared" si="7"/>
        <v/>
      </c>
      <c r="BZ4" s="8" t="str">
        <f t="shared" si="7"/>
        <v/>
      </c>
      <c r="CA4" s="25" t="str">
        <f t="shared" si="7"/>
        <v/>
      </c>
      <c r="CB4" s="19"/>
      <c r="CC4" s="19"/>
      <c r="CD4" s="101" t="s">
        <v>183</v>
      </c>
      <c r="CE4" s="126" t="s">
        <v>24</v>
      </c>
      <c r="CF4" s="8">
        <f>IF(COUNTA(CF13)=0,"",CF13)</f>
        <v>0</v>
      </c>
      <c r="CG4" s="8" t="str">
        <f t="shared" ref="CG4:CK4" si="8">IF(COUNTA(CG13)=0,"",CG13)</f>
        <v/>
      </c>
      <c r="CH4" s="8" t="str">
        <f t="shared" si="8"/>
        <v/>
      </c>
      <c r="CI4" s="8" t="str">
        <f t="shared" si="8"/>
        <v/>
      </c>
      <c r="CJ4" s="8">
        <f t="shared" si="8"/>
        <v>0</v>
      </c>
      <c r="CK4" s="25">
        <f t="shared" si="8"/>
        <v>0</v>
      </c>
      <c r="CL4" s="19"/>
      <c r="CM4" s="19"/>
      <c r="CN4" s="101" t="s">
        <v>183</v>
      </c>
      <c r="CO4" s="126" t="s">
        <v>24</v>
      </c>
      <c r="CP4" s="8">
        <f>IF(COUNTA(CP13)=0,"",CP13)</f>
        <v>0</v>
      </c>
      <c r="CQ4" s="8" t="str">
        <f t="shared" ref="CQ4:CU4" si="9">IF(COUNTA(CQ13)=0,"",CQ13)</f>
        <v/>
      </c>
      <c r="CR4" s="8" t="str">
        <f t="shared" si="9"/>
        <v/>
      </c>
      <c r="CS4" s="8" t="str">
        <f t="shared" si="9"/>
        <v/>
      </c>
      <c r="CT4" s="8">
        <f t="shared" si="9"/>
        <v>0</v>
      </c>
      <c r="CU4" s="25">
        <f t="shared" si="9"/>
        <v>0</v>
      </c>
      <c r="CV4" s="19"/>
      <c r="CW4" s="19"/>
      <c r="CX4" s="101" t="s">
        <v>183</v>
      </c>
      <c r="CY4" s="126" t="s">
        <v>24</v>
      </c>
      <c r="CZ4" s="8">
        <f>IF(COUNTA(CZ13)=0,"",CZ13)</f>
        <v>0</v>
      </c>
      <c r="DA4" s="8" t="str">
        <f t="shared" ref="DA4:DE4" si="10">IF(COUNTA(DA13)=0,"",DA13)</f>
        <v/>
      </c>
      <c r="DB4" s="8" t="str">
        <f t="shared" si="10"/>
        <v/>
      </c>
      <c r="DC4" s="8" t="str">
        <f t="shared" si="10"/>
        <v/>
      </c>
      <c r="DD4" s="8">
        <f t="shared" si="10"/>
        <v>0</v>
      </c>
      <c r="DE4" s="25">
        <f t="shared" si="10"/>
        <v>0</v>
      </c>
      <c r="DF4" s="19"/>
      <c r="DG4" s="19"/>
      <c r="DH4" s="101" t="s">
        <v>183</v>
      </c>
      <c r="DI4" s="126" t="s">
        <v>24</v>
      </c>
      <c r="DJ4" s="8">
        <f>IF(COUNTA(DJ13)=0,"",DJ13)</f>
        <v>0</v>
      </c>
      <c r="DK4" s="8" t="str">
        <f t="shared" ref="DK4:DO4" si="11">IF(COUNTA(DK13)=0,"",DK13)</f>
        <v/>
      </c>
      <c r="DL4" s="8" t="str">
        <f t="shared" si="11"/>
        <v/>
      </c>
      <c r="DM4" s="8" t="str">
        <f t="shared" si="11"/>
        <v/>
      </c>
      <c r="DN4" s="8" t="str">
        <f t="shared" si="11"/>
        <v/>
      </c>
      <c r="DO4" s="25" t="str">
        <f t="shared" si="11"/>
        <v/>
      </c>
      <c r="DP4" s="19"/>
      <c r="DQ4" s="19"/>
      <c r="DR4" s="109"/>
      <c r="EB4" s="109"/>
      <c r="EL4" s="109"/>
      <c r="EV4" s="109"/>
      <c r="FF4" s="109"/>
      <c r="FP4" s="109"/>
      <c r="FZ4" s="109"/>
      <c r="GJ4" s="109"/>
      <c r="GT4" s="109"/>
      <c r="HD4" s="109"/>
      <c r="HN4" s="109"/>
      <c r="HX4" s="109"/>
      <c r="IH4" s="109"/>
    </row>
    <row xmlns:x14ac="http://schemas.microsoft.com/office/spreadsheetml/2009/9/ac" r="5" s="4" customFormat="true" x14ac:dyDescent="0.25">
      <c r="A5" s="364" t="str">
        <f ca="true">IF(ISBLANK('Data Summary'!A7),"",'Data Summary'!A7)</f>
        <v>NLD_2014_UIS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f>IF((COUNTA(BP14:BP25)=0)+(COUNTA(BP13)=0),"",100-BP13-SUMPRODUCT(BK14:BK25,BP14:BP25))</f>
        <v>0</v>
      </c>
      <c r="BQ5" s="25">
        <f>IF((COUNTA(BQ14:BQ25)=0)+(COUNTA(BQ13)=0),"",100-BQ13-SUMPRODUCT(BK14:BK25,BQ14:BQ25))</f>
        <v>0</v>
      </c>
      <c r="BR5" s="19"/>
      <c r="BS5" s="19"/>
      <c r="BT5" s="101"/>
      <c r="BU5" s="126" t="s">
        <v>0</v>
      </c>
      <c r="BV5" s="8">
        <f>IF((COUNTA(BV14:BV25)=0)+(COUNTA(BV13)=0),"",100-BV13-SUMPRODUCT(BU14:BU25,BV14:BV25))</f>
        <v>0</v>
      </c>
      <c r="BW5" s="8" t="str">
        <f>IF((COUNTA(BW14:BW25)=0)+(COUNTA(BW13)=0),"",100-BW13-SUMPRODUCT(BU14:BU25,BW14:BW25))</f>
        <v/>
      </c>
      <c r="BX5" s="8" t="str">
        <f>IF((COUNTA(BX14:BX25)=0)+(COUNTA(BX13)=0),"",100-BX13-SUMPRODUCT(BU14:BU25,BX14:BX25))</f>
        <v/>
      </c>
      <c r="BY5" s="8" t="str">
        <f>IF((COUNTA(BY14:BY25)=0)+(COUNTA(BY13)=0),"",100-BY13-SUMPRODUCT(BU14:BU25,BY14:BY25))</f>
        <v/>
      </c>
      <c r="BZ5" s="8" t="str">
        <f>IF((COUNTA(BZ14:BZ25)=0)+(COUNTA(BZ13)=0),"",100-BZ13-SUMPRODUCT(BU14:BU25,BZ14:BZ25))</f>
        <v/>
      </c>
      <c r="CA5" s="25" t="str">
        <f>IF((COUNTA(CA14:CA25)=0)+(COUNTA(CA13)=0),"",100-CA13-SUMPRODUCT(BU14:BU25,CA14:CA25))</f>
        <v/>
      </c>
      <c r="CB5" s="19"/>
      <c r="CC5" s="19"/>
      <c r="CD5" s="101"/>
      <c r="CE5" s="126" t="s">
        <v>0</v>
      </c>
      <c r="CF5" s="8">
        <f>IF((COUNTA(CF14:CF25)=0)+(COUNTA(CF13)=0),"",100-CF13-SUMPRODUCT(CE14:CE25,CF14:CF25))</f>
        <v>0</v>
      </c>
      <c r="CG5" s="8" t="str">
        <f>IF((COUNTA(CG14:CG25)=0)+(COUNTA(CG13)=0),"",100-CG13-SUMPRODUCT(CE14:CE25,CG14:CG25))</f>
        <v/>
      </c>
      <c r="CH5" s="8" t="str">
        <f>IF((COUNTA(CH14:CH25)=0)+(COUNTA(CH13)=0),"",100-CH13-SUMPRODUCT(CE14:CE25,CH14:CH25))</f>
        <v/>
      </c>
      <c r="CI5" s="8" t="str">
        <f>IF((COUNTA(CI14:CI25)=0)+(COUNTA(CI13)=0),"",100-CI13-SUMPRODUCT(CE14:CE25,CI14:CI25))</f>
        <v/>
      </c>
      <c r="CJ5" s="8">
        <f>IF((COUNTA(CJ14:CJ25)=0)+(COUNTA(CJ13)=0),"",100-CJ13-SUMPRODUCT(CE14:CE25,CJ14:CJ25))</f>
        <v>0</v>
      </c>
      <c r="CK5" s="25">
        <f>IF((COUNTA(CK14:CK25)=0)+(COUNTA(CK13)=0),"",100-CK13-SUMPRODUCT(CE14:CE25,CK14:CK25))</f>
        <v>0</v>
      </c>
      <c r="CL5" s="19"/>
      <c r="CM5" s="19"/>
      <c r="CN5" s="101"/>
      <c r="CO5" s="126" t="s">
        <v>0</v>
      </c>
      <c r="CP5" s="8">
        <f>IF((COUNTA(CP14:CP25)=0)+(COUNTA(CP13)=0),"",100-CP13-SUMPRODUCT(CO14:CO25,CP14:CP25))</f>
        <v>0</v>
      </c>
      <c r="CQ5" s="8" t="str">
        <f>IF((COUNTA(CQ14:CQ25)=0)+(COUNTA(CQ13)=0),"",100-CQ13-SUMPRODUCT(CO14:CO25,CQ14:CQ25))</f>
        <v/>
      </c>
      <c r="CR5" s="8" t="str">
        <f>IF((COUNTA(CR14:CR25)=0)+(COUNTA(CR13)=0),"",100-CR13-SUMPRODUCT(CO14:CO25,CR14:CR25))</f>
        <v/>
      </c>
      <c r="CS5" s="8" t="str">
        <f>IF((COUNTA(CS14:CS25)=0)+(COUNTA(CS13)=0),"",100-CS13-SUMPRODUCT(CO14:CO25,CS14:CS25))</f>
        <v/>
      </c>
      <c r="CT5" s="8">
        <f>IF((COUNTA(CT14:CT25)=0)+(COUNTA(CT13)=0),"",100-CT13-SUMPRODUCT(CO14:CO25,CT14:CT25))</f>
        <v>0</v>
      </c>
      <c r="CU5" s="25">
        <f>IF((COUNTA(CU14:CU25)=0)+(COUNTA(CU13)=0),"",100-CU13-SUMPRODUCT(CO14:CO25,CU14:CU25))</f>
        <v>0</v>
      </c>
      <c r="CV5" s="19"/>
      <c r="CW5" s="19"/>
      <c r="CX5" s="101"/>
      <c r="CY5" s="126" t="s">
        <v>0</v>
      </c>
      <c r="CZ5" s="8">
        <f>IF((COUNTA(CZ14:CZ25)=0)+(COUNTA(CZ13)=0),"",100-CZ13-SUMPRODUCT(CY14:CY25,CZ14:CZ25))</f>
        <v>0</v>
      </c>
      <c r="DA5" s="8" t="str">
        <f>IF((COUNTA(DA14:DA25)=0)+(COUNTA(DA13)=0),"",100-DA13-SUMPRODUCT(CY14:CY25,DA14:DA25))</f>
        <v/>
      </c>
      <c r="DB5" s="8" t="str">
        <f>IF((COUNTA(DB14:DB25)=0)+(COUNTA(DB13)=0),"",100-DB13-SUMPRODUCT(CY14:CY25,DB14:DB25))</f>
        <v/>
      </c>
      <c r="DC5" s="8" t="str">
        <f>IF((COUNTA(DC14:DC25)=0)+(COUNTA(DC13)=0),"",100-DC13-SUMPRODUCT(CY14:CY25,DC14:DC25))</f>
        <v/>
      </c>
      <c r="DD5" s="8">
        <f>IF((COUNTA(DD14:DD25)=0)+(COUNTA(DD13)=0),"",100-DD13-SUMPRODUCT(CY14:CY25,DD14:DD25))</f>
        <v>0</v>
      </c>
      <c r="DE5" s="25">
        <f>IF((COUNTA(DE14:DE25)=0)+(COUNTA(DE13)=0),"",100-DE13-SUMPRODUCT(CY14:CY25,DE14:DE25))</f>
        <v>0</v>
      </c>
      <c r="DF5" s="19"/>
      <c r="DG5" s="19"/>
      <c r="DH5" s="101"/>
      <c r="DI5" s="126" t="s">
        <v>0</v>
      </c>
      <c r="DJ5" s="8">
        <f>IF((COUNTA(DJ14:DJ25)=0)+(COUNTA(DJ13)=0),"",100-DJ13-SUMPRODUCT(DI14:DI25,DJ14:DJ25))</f>
        <v>0</v>
      </c>
      <c r="DK5" s="8" t="str">
        <f>IF((COUNTA(DK14:DK25)=0)+(COUNTA(DK13)=0),"",100-DK13-SUMPRODUCT(DI14:DI25,DK14:DK25))</f>
        <v/>
      </c>
      <c r="DL5" s="8" t="str">
        <f>IF((COUNTA(DL14:DL25)=0)+(COUNTA(DL13)=0),"",100-DL13-SUMPRODUCT(DI14:DI25,DL14:DL25))</f>
        <v/>
      </c>
      <c r="DM5" s="8" t="str">
        <f>IF((COUNTA(DM14:DM25)=0)+(COUNTA(DM13)=0),"",100-DM13-SUMPRODUCT(DI14:DI25,DM14:DM25))</f>
        <v/>
      </c>
      <c r="DN5" s="8" t="str">
        <f>IF((COUNTA(DN14:DN25)=0)+(COUNTA(DN13)=0),"",100-DN13-SUMPRODUCT(DI14:DI25,DN14:DN25))</f>
        <v/>
      </c>
      <c r="DO5" s="25" t="str">
        <f>IF((COUNTA(DO14:DO25)=0)+(COUNTA(DO13)=0),"",100-DO13-SUMPRODUCT(DI14:DI25,DO14:DO25))</f>
        <v/>
      </c>
      <c r="DP5" s="19"/>
      <c r="DQ5" s="19"/>
      <c r="DR5" s="109"/>
      <c r="EB5" s="109"/>
      <c r="EL5" s="109"/>
      <c r="EV5" s="109"/>
      <c r="FF5" s="109"/>
      <c r="FP5" s="109"/>
      <c r="FZ5" s="109"/>
      <c r="GJ5" s="109"/>
      <c r="GT5" s="109"/>
      <c r="HD5" s="109"/>
      <c r="HN5" s="109"/>
      <c r="HX5" s="109"/>
      <c r="IH5" s="109"/>
    </row>
    <row xmlns:x14ac="http://schemas.microsoft.com/office/spreadsheetml/2009/9/ac" r="6" s="4" customFormat="true" x14ac:dyDescent="0.25">
      <c r="A6" s="364" t="str">
        <f ca="true">IF(ISBLANK('Data Summary'!A8),"",'Data Summary'!A8)</f>
        <v>NLD_2015_UIS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183</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f>IF(COUNTA(BP14:BP25)=0,"",SUMPRODUCT(BP14:BP25,BK14:BK25))</f>
        <v>100</v>
      </c>
      <c r="BQ6" s="25">
        <f>IF(COUNTA(BQ14:BQ25)=0,"",SUMPRODUCT(BQ14:BQ25,BK14:BK25))</f>
        <v>100</v>
      </c>
      <c r="BR6" s="19"/>
      <c r="BS6" s="19"/>
      <c r="BT6" s="101" t="s">
        <v>183</v>
      </c>
      <c r="BU6" s="126" t="s">
        <v>19</v>
      </c>
      <c r="BV6" s="8">
        <f>IF(COUNTA(BV14:BV25)=0,"",SUMPRODUCT(BV14:BV25,BU14:BU25))</f>
        <v>100</v>
      </c>
      <c r="BW6" s="8" t="str">
        <f>IF(COUNTA(BW14:BW25)=0,"",SUMPRODUCT(BW14:BW25,BU14:BU25))</f>
        <v/>
      </c>
      <c r="BX6" s="8" t="str">
        <f>IF(COUNTA(BX14:BX25)=0,"",SUMPRODUCT(BX14:BX25,BU14:BU25))</f>
        <v/>
      </c>
      <c r="BY6" s="8" t="str">
        <f>IF(COUNTA(BY14:BY25)=0,"",SUMPRODUCT(BY14:BY25,BU14:BU25))</f>
        <v/>
      </c>
      <c r="BZ6" s="8" t="str">
        <f>IF(COUNTA(BZ14:BZ25)=0,"",SUMPRODUCT(BZ14:BZ25,BU14:BU25))</f>
        <v/>
      </c>
      <c r="CA6" s="25" t="str">
        <f>IF(COUNTA(CA14:CA25)=0,"",SUMPRODUCT(CA14:CA25,BU14:BU25))</f>
        <v/>
      </c>
      <c r="CB6" s="19"/>
      <c r="CC6" s="19"/>
      <c r="CD6" s="101" t="s">
        <v>183</v>
      </c>
      <c r="CE6" s="126" t="s">
        <v>19</v>
      </c>
      <c r="CF6" s="8">
        <f>IF(COUNTA(CF14:CF25)=0,"",SUMPRODUCT(CF14:CF25,CE14:CE25))</f>
        <v>100</v>
      </c>
      <c r="CG6" s="8" t="str">
        <f>IF(COUNTA(CG14:CG25)=0,"",SUMPRODUCT(CG14:CG25,CE14:CE25))</f>
        <v/>
      </c>
      <c r="CH6" s="8" t="str">
        <f>IF(COUNTA(CH14:CH25)=0,"",SUMPRODUCT(CH14:CH25,CE14:CE25))</f>
        <v/>
      </c>
      <c r="CI6" s="8" t="str">
        <f>IF(COUNTA(CI14:CI25)=0,"",SUMPRODUCT(CI14:CI25,CE14:CE25))</f>
        <v/>
      </c>
      <c r="CJ6" s="8">
        <f>IF(COUNTA(CJ14:CJ25)=0,"",SUMPRODUCT(CJ14:CJ25,CE14:CE25))</f>
        <v>100</v>
      </c>
      <c r="CK6" s="25">
        <f>IF(COUNTA(CK14:CK25)=0,"",SUMPRODUCT(CK14:CK25,CE14:CE25))</f>
        <v>100</v>
      </c>
      <c r="CL6" s="19"/>
      <c r="CM6" s="19"/>
      <c r="CN6" s="101" t="s">
        <v>183</v>
      </c>
      <c r="CO6" s="126" t="s">
        <v>19</v>
      </c>
      <c r="CP6" s="8">
        <f>IF(COUNTA(CP14:CP25)=0,"",SUMPRODUCT(CP14:CP25,CO14:CO25))</f>
        <v>100</v>
      </c>
      <c r="CQ6" s="8" t="str">
        <f>IF(COUNTA(CQ14:CQ25)=0,"",SUMPRODUCT(CQ14:CQ25,CO14:CO25))</f>
        <v/>
      </c>
      <c r="CR6" s="8" t="str">
        <f>IF(COUNTA(CR14:CR25)=0,"",SUMPRODUCT(CR14:CR25,CO14:CO25))</f>
        <v/>
      </c>
      <c r="CS6" s="8" t="str">
        <f>IF(COUNTA(CS14:CS25)=0,"",SUMPRODUCT(CS14:CS25,CO14:CO25))</f>
        <v/>
      </c>
      <c r="CT6" s="8">
        <f>IF(COUNTA(CT14:CT25)=0,"",SUMPRODUCT(CT14:CT25,CO14:CO25))</f>
        <v>100</v>
      </c>
      <c r="CU6" s="25">
        <f>IF(COUNTA(CU14:CU25)=0,"",SUMPRODUCT(CU14:CU25,CO14:CO25))</f>
        <v>100</v>
      </c>
      <c r="CV6" s="19"/>
      <c r="CW6" s="19"/>
      <c r="CX6" s="101" t="s">
        <v>183</v>
      </c>
      <c r="CY6" s="126" t="s">
        <v>19</v>
      </c>
      <c r="CZ6" s="8">
        <f>IF(COUNTA(CZ14:CZ25)=0,"",SUMPRODUCT(CZ14:CZ25,CY14:CY25))</f>
        <v>100</v>
      </c>
      <c r="DA6" s="8" t="str">
        <f>IF(COUNTA(DA14:DA25)=0,"",SUMPRODUCT(DA14:DA25,CY14:CY25))</f>
        <v/>
      </c>
      <c r="DB6" s="8" t="str">
        <f>IF(COUNTA(DB14:DB25)=0,"",SUMPRODUCT(DB14:DB25,CY14:CY25))</f>
        <v/>
      </c>
      <c r="DC6" s="8" t="str">
        <f>IF(COUNTA(DC14:DC25)=0,"",SUMPRODUCT(DC14:DC25,CY14:CY25))</f>
        <v/>
      </c>
      <c r="DD6" s="8">
        <f>IF(COUNTA(DD14:DD25)=0,"",SUMPRODUCT(DD14:DD25,CY14:CY25))</f>
        <v>100</v>
      </c>
      <c r="DE6" s="25">
        <f>IF(COUNTA(DE14:DE25)=0,"",SUMPRODUCT(DE14:DE25,CY14:CY25))</f>
        <v>100</v>
      </c>
      <c r="DF6" s="19"/>
      <c r="DG6" s="19"/>
      <c r="DH6" s="101" t="s">
        <v>183</v>
      </c>
      <c r="DI6" s="126" t="s">
        <v>19</v>
      </c>
      <c r="DJ6" s="8">
        <f>IF(COUNTA(DJ14:DJ25)=0,"",SUMPRODUCT(DJ14:DJ25,DI14:DI25))</f>
        <v>100</v>
      </c>
      <c r="DK6" s="8" t="str">
        <f>IF(COUNTA(DK14:DK25)=0,"",SUMPRODUCT(DK14:DK25,DI14:DI25))</f>
        <v/>
      </c>
      <c r="DL6" s="8" t="str">
        <f>IF(COUNTA(DL14:DL25)=0,"",SUMPRODUCT(DL14:DL25,DI14:DI25))</f>
        <v/>
      </c>
      <c r="DM6" s="8" t="str">
        <f>IF(COUNTA(DM14:DM25)=0,"",SUMPRODUCT(DM14:DM25,DI14:DI25))</f>
        <v/>
      </c>
      <c r="DN6" s="8" t="str">
        <f>IF(COUNTA(DN14:DN25)=0,"",SUMPRODUCT(DN14:DN25,DI14:DI25))</f>
        <v/>
      </c>
      <c r="DO6" s="25" t="str">
        <f>IF(COUNTA(DO14:DO25)=0,"",SUMPRODUCT(DO14:DO25,DI14:DI25))</f>
        <v/>
      </c>
      <c r="DP6" s="19"/>
      <c r="DQ6" s="19"/>
      <c r="DR6" s="109"/>
      <c r="EB6" s="109"/>
      <c r="EL6" s="109"/>
      <c r="EV6" s="109"/>
      <c r="FF6" s="109"/>
      <c r="FP6" s="109"/>
      <c r="FZ6" s="109"/>
      <c r="GJ6" s="109"/>
      <c r="GT6" s="109"/>
      <c r="HD6" s="109"/>
      <c r="HN6" s="109"/>
      <c r="HX6" s="109"/>
      <c r="IH6" s="109"/>
    </row>
    <row xmlns:x14ac="http://schemas.microsoft.com/office/spreadsheetml/2009/9/ac" r="7" s="4" customFormat="true" x14ac:dyDescent="0.25">
      <c r="A7" s="364" t="str">
        <f ca="true">IF(ISBLANK('Data Summary'!A9),"",'Data Summary'!A9)</f>
        <v>NLD_2016_UIS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1"/>
      <c r="BU7" s="127" t="s">
        <v>38</v>
      </c>
      <c r="BV7" s="7"/>
      <c r="BW7" s="7"/>
      <c r="BX7" s="7"/>
      <c r="BY7" s="7"/>
      <c r="BZ7" s="7"/>
      <c r="CA7" s="25"/>
      <c r="CB7" s="19"/>
      <c r="CC7" s="19"/>
      <c r="CD7" s="101"/>
      <c r="CE7" s="127" t="s">
        <v>38</v>
      </c>
      <c r="CF7" s="7"/>
      <c r="CG7" s="7"/>
      <c r="CH7" s="7"/>
      <c r="CI7" s="7"/>
      <c r="CJ7" s="7"/>
      <c r="CK7" s="25"/>
      <c r="CL7" s="19"/>
      <c r="CM7" s="19"/>
      <c r="CN7" s="101"/>
      <c r="CO7" s="127" t="s">
        <v>38</v>
      </c>
      <c r="CP7" s="7"/>
      <c r="CQ7" s="7"/>
      <c r="CR7" s="7"/>
      <c r="CS7" s="7"/>
      <c r="CT7" s="7"/>
      <c r="CU7" s="25"/>
      <c r="CV7" s="19"/>
      <c r="CW7" s="19"/>
      <c r="CX7" s="101"/>
      <c r="CY7" s="127" t="s">
        <v>38</v>
      </c>
      <c r="CZ7" s="7"/>
      <c r="DA7" s="7"/>
      <c r="DB7" s="7"/>
      <c r="DC7" s="7"/>
      <c r="DD7" s="7"/>
      <c r="DE7" s="25"/>
      <c r="DF7" s="19"/>
      <c r="DG7" s="19"/>
      <c r="DH7" s="101"/>
      <c r="DI7" s="127" t="s">
        <v>38</v>
      </c>
      <c r="DJ7" s="7"/>
      <c r="DK7" s="7"/>
      <c r="DL7" s="7"/>
      <c r="DM7" s="7"/>
      <c r="DN7" s="7"/>
      <c r="DO7" s="25"/>
      <c r="DP7" s="19"/>
      <c r="DQ7" s="19"/>
      <c r="DR7" s="109"/>
      <c r="EB7" s="109"/>
      <c r="EL7" s="109"/>
      <c r="EV7" s="109"/>
      <c r="FF7" s="109"/>
      <c r="FP7" s="109"/>
      <c r="FZ7" s="109"/>
      <c r="GJ7" s="109"/>
      <c r="GT7" s="109"/>
      <c r="HD7" s="109"/>
      <c r="HN7" s="109"/>
      <c r="HX7" s="109"/>
      <c r="IH7" s="109"/>
    </row>
    <row xmlns:x14ac="http://schemas.microsoft.com/office/spreadsheetml/2009/9/ac" r="8" s="4" customFormat="true" ht="15.6" customHeight="true" x14ac:dyDescent="0.25">
      <c r="A8" s="364" t="str">
        <f ca="true">IF(ISBLANK('Data Summary'!A10),"",'Data Summary'!A10)</f>
        <v>NLD_2017_UIS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1"/>
      <c r="BU8" s="127" t="s">
        <v>106</v>
      </c>
      <c r="BV8" s="8"/>
      <c r="BW8" s="8"/>
      <c r="BX8" s="8"/>
      <c r="BY8" s="8"/>
      <c r="BZ8" s="8"/>
      <c r="CA8" s="25"/>
      <c r="CB8" s="19"/>
      <c r="CC8" s="19"/>
      <c r="CD8" s="101"/>
      <c r="CE8" s="127" t="s">
        <v>106</v>
      </c>
      <c r="CF8" s="8"/>
      <c r="CG8" s="8"/>
      <c r="CH8" s="8"/>
      <c r="CI8" s="8"/>
      <c r="CJ8" s="8"/>
      <c r="CK8" s="25"/>
      <c r="CL8" s="19"/>
      <c r="CM8" s="19"/>
      <c r="CN8" s="101"/>
      <c r="CO8" s="127" t="s">
        <v>106</v>
      </c>
      <c r="CP8" s="8"/>
      <c r="CQ8" s="8"/>
      <c r="CR8" s="8"/>
      <c r="CS8" s="8"/>
      <c r="CT8" s="8"/>
      <c r="CU8" s="25"/>
      <c r="CV8" s="19"/>
      <c r="CW8" s="19"/>
      <c r="CX8" s="101"/>
      <c r="CY8" s="127" t="s">
        <v>106</v>
      </c>
      <c r="CZ8" s="8"/>
      <c r="DA8" s="8"/>
      <c r="DB8" s="8"/>
      <c r="DC8" s="8"/>
      <c r="DD8" s="8"/>
      <c r="DE8" s="25"/>
      <c r="DF8" s="19"/>
      <c r="DG8" s="19"/>
      <c r="DH8" s="101"/>
      <c r="DI8" s="127" t="s">
        <v>106</v>
      </c>
      <c r="DJ8" s="8"/>
      <c r="DK8" s="8"/>
      <c r="DL8" s="8"/>
      <c r="DM8" s="8"/>
      <c r="DN8" s="8"/>
      <c r="DO8" s="25"/>
      <c r="DP8" s="19"/>
      <c r="DQ8" s="19"/>
      <c r="DR8" s="109"/>
      <c r="EB8" s="109"/>
      <c r="EL8" s="109"/>
      <c r="EV8" s="109"/>
      <c r="FF8" s="109"/>
      <c r="FP8" s="109"/>
      <c r="FZ8" s="109"/>
      <c r="GJ8" s="109"/>
      <c r="GT8" s="109"/>
      <c r="HD8" s="109"/>
      <c r="HN8" s="109"/>
      <c r="HX8" s="109"/>
      <c r="IH8" s="109"/>
    </row>
    <row xmlns:x14ac="http://schemas.microsoft.com/office/spreadsheetml/2009/9/ac" r="9" s="4" customFormat="true" x14ac:dyDescent="0.25">
      <c r="A9" s="364" t="str">
        <f ca="true">IF(ISBLANK('Data Summary'!A11),"",'Data Summary'!A11)</f>
        <v>NLD_2018_UIS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1" t="s">
        <v>177</v>
      </c>
      <c r="BK9" s="126" t="s">
        <v>168</v>
      </c>
      <c r="BL9" s="7">
        <v>100</v>
      </c>
      <c r="BM9" s="128"/>
      <c r="BN9" s="128"/>
      <c r="BO9" s="128"/>
      <c r="BP9" s="128">
        <v>100</v>
      </c>
      <c r="BQ9" s="21">
        <v>100</v>
      </c>
      <c r="BR9" s="19"/>
      <c r="BS9" s="19"/>
      <c r="BT9" s="101" t="s">
        <v>177</v>
      </c>
      <c r="BU9" s="126" t="s">
        <v>168</v>
      </c>
      <c r="BV9" s="7">
        <v>100</v>
      </c>
      <c r="BW9" s="128"/>
      <c r="BX9" s="128"/>
      <c r="BY9" s="128"/>
      <c r="BZ9" s="128"/>
      <c r="CA9" s="21"/>
      <c r="CB9" s="19"/>
      <c r="CC9" s="19"/>
      <c r="CD9" s="101" t="s">
        <v>177</v>
      </c>
      <c r="CE9" s="126" t="s">
        <v>168</v>
      </c>
      <c r="CF9" s="7">
        <v>100</v>
      </c>
      <c r="CG9" s="128"/>
      <c r="CH9" s="128"/>
      <c r="CI9" s="128"/>
      <c r="CJ9" s="128">
        <v>100</v>
      </c>
      <c r="CK9" s="21">
        <v>100</v>
      </c>
      <c r="CL9" s="19"/>
      <c r="CM9" s="19"/>
      <c r="CN9" s="101" t="s">
        <v>177</v>
      </c>
      <c r="CO9" s="126" t="s">
        <v>168</v>
      </c>
      <c r="CP9" s="7">
        <v>100</v>
      </c>
      <c r="CQ9" s="128"/>
      <c r="CR9" s="128"/>
      <c r="CS9" s="128"/>
      <c r="CT9" s="128">
        <v>100</v>
      </c>
      <c r="CU9" s="21">
        <v>100</v>
      </c>
      <c r="CV9" s="19"/>
      <c r="CW9" s="19"/>
      <c r="CX9" s="101" t="s">
        <v>177</v>
      </c>
      <c r="CY9" s="126" t="s">
        <v>168</v>
      </c>
      <c r="CZ9" s="7">
        <v>100</v>
      </c>
      <c r="DA9" s="128"/>
      <c r="DB9" s="128"/>
      <c r="DC9" s="128"/>
      <c r="DD9" s="128">
        <v>100</v>
      </c>
      <c r="DE9" s="21">
        <v>100</v>
      </c>
      <c r="DF9" s="19"/>
      <c r="DG9" s="19"/>
      <c r="DH9" s="101" t="s">
        <v>177</v>
      </c>
      <c r="DI9" s="126" t="s">
        <v>168</v>
      </c>
      <c r="DJ9" s="7">
        <v>100</v>
      </c>
      <c r="DK9" s="128"/>
      <c r="DL9" s="128"/>
      <c r="DM9" s="128"/>
      <c r="DN9" s="128"/>
      <c r="DO9" s="21"/>
      <c r="DP9" s="19"/>
      <c r="DQ9" s="19"/>
      <c r="DR9" s="109"/>
      <c r="EB9" s="109"/>
      <c r="EL9" s="109"/>
      <c r="EV9" s="109"/>
      <c r="FF9" s="109"/>
      <c r="FP9" s="109"/>
      <c r="FZ9" s="109"/>
      <c r="GJ9" s="109"/>
      <c r="GT9" s="109"/>
      <c r="HD9" s="109"/>
      <c r="HN9" s="109"/>
      <c r="HX9" s="109"/>
      <c r="IH9" s="109"/>
    </row>
    <row xmlns:x14ac="http://schemas.microsoft.com/office/spreadsheetml/2009/9/ac" r="10" s="4" customFormat="true" ht="15.6" customHeight="true" x14ac:dyDescent="0.25">
      <c r="A10" s="364" t="str">
        <f ca="true">IF(ISBLANK('Data Summary'!A12),"",'Data Summary'!A12)</f>
        <v>NLD_2019_UIS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1"/>
      <c r="BU10" s="126" t="s">
        <v>107</v>
      </c>
      <c r="BV10" s="129"/>
      <c r="BW10" s="128"/>
      <c r="BX10" s="128"/>
      <c r="BY10" s="128"/>
      <c r="BZ10" s="128"/>
      <c r="CA10" s="21"/>
      <c r="CB10" s="19"/>
      <c r="CC10" s="19"/>
      <c r="CD10" s="101"/>
      <c r="CE10" s="126" t="s">
        <v>107</v>
      </c>
      <c r="CF10" s="129"/>
      <c r="CG10" s="128"/>
      <c r="CH10" s="128"/>
      <c r="CI10" s="128"/>
      <c r="CJ10" s="128"/>
      <c r="CK10" s="21"/>
      <c r="CL10" s="19"/>
      <c r="CM10" s="19"/>
      <c r="CN10" s="101"/>
      <c r="CO10" s="126" t="s">
        <v>107</v>
      </c>
      <c r="CP10" s="129"/>
      <c r="CQ10" s="128"/>
      <c r="CR10" s="128"/>
      <c r="CS10" s="128"/>
      <c r="CT10" s="128"/>
      <c r="CU10" s="21"/>
      <c r="CV10" s="19"/>
      <c r="CW10" s="19"/>
      <c r="CX10" s="101"/>
      <c r="CY10" s="126" t="s">
        <v>107</v>
      </c>
      <c r="CZ10" s="129"/>
      <c r="DA10" s="128"/>
      <c r="DB10" s="128"/>
      <c r="DC10" s="128"/>
      <c r="DD10" s="128"/>
      <c r="DE10" s="21"/>
      <c r="DF10" s="19"/>
      <c r="DG10" s="19"/>
      <c r="DH10" s="101"/>
      <c r="DI10" s="126" t="s">
        <v>107</v>
      </c>
      <c r="DJ10" s="129"/>
      <c r="DK10" s="128"/>
      <c r="DL10" s="128"/>
      <c r="DM10" s="128"/>
      <c r="DN10" s="128"/>
      <c r="DO10" s="21"/>
      <c r="DP10" s="19"/>
      <c r="DQ10" s="19"/>
      <c r="DR10" s="109"/>
      <c r="EB10" s="109"/>
      <c r="EL10" s="109"/>
      <c r="EV10" s="109"/>
      <c r="FF10" s="109"/>
      <c r="FP10" s="109"/>
      <c r="FZ10" s="109"/>
      <c r="GJ10" s="109"/>
      <c r="GT10" s="109"/>
      <c r="HD10" s="109"/>
      <c r="HN10" s="109"/>
      <c r="HX10" s="109"/>
      <c r="IH10" s="109"/>
    </row>
    <row xmlns:x14ac="http://schemas.microsoft.com/office/spreadsheetml/2009/9/ac" r="11" s="4" customFormat="true" ht="15.6" customHeight="true" x14ac:dyDescent="0.25">
      <c r="A11" s="364" t="str">
        <f ca="true">IF(ISBLANK('Data Summary'!A13),"",'Data Summary'!A13)</f>
        <v>NLD_2019_PWH</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1"/>
      <c r="BU11" s="126" t="s">
        <v>108</v>
      </c>
      <c r="BV11" s="129"/>
      <c r="BW11" s="128"/>
      <c r="BX11" s="128"/>
      <c r="BY11" s="128"/>
      <c r="BZ11" s="128"/>
      <c r="CA11" s="21"/>
      <c r="CB11" s="19"/>
      <c r="CC11" s="19"/>
      <c r="CD11" s="101"/>
      <c r="CE11" s="126" t="s">
        <v>108</v>
      </c>
      <c r="CF11" s="129"/>
      <c r="CG11" s="128"/>
      <c r="CH11" s="128"/>
      <c r="CI11" s="128"/>
      <c r="CJ11" s="128"/>
      <c r="CK11" s="21"/>
      <c r="CL11" s="19"/>
      <c r="CM11" s="19"/>
      <c r="CN11" s="101"/>
      <c r="CO11" s="126" t="s">
        <v>108</v>
      </c>
      <c r="CP11" s="129"/>
      <c r="CQ11" s="128"/>
      <c r="CR11" s="128"/>
      <c r="CS11" s="128"/>
      <c r="CT11" s="128"/>
      <c r="CU11" s="21"/>
      <c r="CV11" s="19"/>
      <c r="CW11" s="19"/>
      <c r="CX11" s="101"/>
      <c r="CY11" s="126" t="s">
        <v>108</v>
      </c>
      <c r="CZ11" s="129"/>
      <c r="DA11" s="128"/>
      <c r="DB11" s="128"/>
      <c r="DC11" s="128"/>
      <c r="DD11" s="128"/>
      <c r="DE11" s="21"/>
      <c r="DF11" s="19"/>
      <c r="DG11" s="19"/>
      <c r="DH11" s="101"/>
      <c r="DI11" s="126" t="s">
        <v>108</v>
      </c>
      <c r="DJ11" s="129"/>
      <c r="DK11" s="128"/>
      <c r="DL11" s="128"/>
      <c r="DM11" s="128"/>
      <c r="DN11" s="128"/>
      <c r="DO11" s="21"/>
      <c r="DP11" s="19"/>
      <c r="DQ11" s="19"/>
      <c r="DR11" s="109"/>
      <c r="EB11" s="109"/>
      <c r="EL11" s="109"/>
      <c r="EV11" s="109"/>
      <c r="FF11" s="109"/>
      <c r="FP11" s="109"/>
      <c r="FZ11" s="109"/>
      <c r="GJ11" s="109"/>
      <c r="GT11" s="109"/>
      <c r="HD11" s="109"/>
      <c r="HN11" s="109"/>
      <c r="HX11" s="109"/>
      <c r="IH11" s="109"/>
    </row>
    <row xmlns:x14ac="http://schemas.microsoft.com/office/spreadsheetml/2009/9/ac" r="12" s="244" customFormat="true" ht="18" customHeight="true" x14ac:dyDescent="0.2">
      <c r="A12" s="364" t="str">
        <f ca="true">IF(ISBLANK('Data Summary'!A14),"",'Data Summary'!A14)</f>
        <v>NLD_2020_UIS</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39" t="s">
        <v>57</v>
      </c>
      <c r="BU12" s="240" t="s">
        <v>27</v>
      </c>
      <c r="BV12" s="241"/>
      <c r="BW12" s="241"/>
      <c r="BX12" s="241"/>
      <c r="BY12" s="241"/>
      <c r="BZ12" s="241"/>
      <c r="CA12" s="242"/>
      <c r="CB12" s="236"/>
      <c r="CC12" s="236"/>
      <c r="CD12" s="239" t="s">
        <v>57</v>
      </c>
      <c r="CE12" s="240" t="s">
        <v>27</v>
      </c>
      <c r="CF12" s="241"/>
      <c r="CG12" s="241"/>
      <c r="CH12" s="241"/>
      <c r="CI12" s="241"/>
      <c r="CJ12" s="241"/>
      <c r="CK12" s="242"/>
      <c r="CL12" s="236"/>
      <c r="CM12" s="236"/>
      <c r="CN12" s="239" t="s">
        <v>57</v>
      </c>
      <c r="CO12" s="240" t="s">
        <v>27</v>
      </c>
      <c r="CP12" s="241"/>
      <c r="CQ12" s="241"/>
      <c r="CR12" s="241"/>
      <c r="CS12" s="241"/>
      <c r="CT12" s="241"/>
      <c r="CU12" s="242"/>
      <c r="CV12" s="236"/>
      <c r="CW12" s="236"/>
      <c r="CX12" s="239" t="s">
        <v>57</v>
      </c>
      <c r="CY12" s="240" t="s">
        <v>27</v>
      </c>
      <c r="CZ12" s="241"/>
      <c r="DA12" s="241"/>
      <c r="DB12" s="241"/>
      <c r="DC12" s="241"/>
      <c r="DD12" s="241"/>
      <c r="DE12" s="242"/>
      <c r="DF12" s="236"/>
      <c r="DG12" s="236"/>
      <c r="DH12" s="239" t="s">
        <v>57</v>
      </c>
      <c r="DI12" s="240" t="s">
        <v>27</v>
      </c>
      <c r="DJ12" s="241"/>
      <c r="DK12" s="241"/>
      <c r="DL12" s="241"/>
      <c r="DM12" s="241"/>
      <c r="DN12" s="241"/>
      <c r="DO12" s="242"/>
      <c r="DP12" s="236"/>
      <c r="DQ12" s="236"/>
      <c r="DR12" s="243"/>
      <c r="EB12" s="243"/>
      <c r="EL12" s="243"/>
      <c r="EV12" s="243"/>
      <c r="FF12" s="243"/>
      <c r="FP12" s="243"/>
      <c r="FZ12" s="243"/>
      <c r="GJ12" s="243"/>
      <c r="GT12" s="243"/>
      <c r="HD12" s="243"/>
      <c r="HN12" s="243"/>
      <c r="HX12" s="243"/>
      <c r="IH12" s="243"/>
    </row>
    <row xmlns:x14ac="http://schemas.microsoft.com/office/spreadsheetml/2009/9/ac" r="13" s="12" customFormat="true" ht="14.25" customHeight="true" x14ac:dyDescent="0.2">
      <c r="A13" s="364" t="str">
        <f ca="true">IF(ISBLANK('Data Summary'!A15),"",'Data Summary'!A15)</f>
        <v>NLD_2021_UIS</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v>0</v>
      </c>
      <c r="BQ13" s="59">
        <v>0</v>
      </c>
      <c r="BR13" s="10"/>
      <c r="BS13" s="10"/>
      <c r="BT13" s="102" t="s">
        <v>55</v>
      </c>
      <c r="BU13" s="5">
        <v>0</v>
      </c>
      <c r="BV13" s="41">
        <v>0</v>
      </c>
      <c r="BW13" s="41"/>
      <c r="BX13" s="41"/>
      <c r="BY13" s="41"/>
      <c r="BZ13" s="41"/>
      <c r="CA13" s="59"/>
      <c r="CB13" s="10"/>
      <c r="CC13" s="10"/>
      <c r="CD13" s="102" t="s">
        <v>55</v>
      </c>
      <c r="CE13" s="5">
        <v>0</v>
      </c>
      <c r="CF13" s="41">
        <v>0</v>
      </c>
      <c r="CG13" s="41"/>
      <c r="CH13" s="41"/>
      <c r="CI13" s="41"/>
      <c r="CJ13" s="41">
        <v>0</v>
      </c>
      <c r="CK13" s="59">
        <v>0</v>
      </c>
      <c r="CL13" s="10"/>
      <c r="CM13" s="10"/>
      <c r="CN13" s="102" t="s">
        <v>55</v>
      </c>
      <c r="CO13" s="5">
        <v>0</v>
      </c>
      <c r="CP13" s="41">
        <v>0</v>
      </c>
      <c r="CQ13" s="41"/>
      <c r="CR13" s="41"/>
      <c r="CS13" s="41"/>
      <c r="CT13" s="41">
        <v>0</v>
      </c>
      <c r="CU13" s="59">
        <v>0</v>
      </c>
      <c r="CV13" s="10"/>
      <c r="CW13" s="10"/>
      <c r="CX13" s="102" t="s">
        <v>55</v>
      </c>
      <c r="CY13" s="5">
        <v>0</v>
      </c>
      <c r="CZ13" s="41">
        <v>0</v>
      </c>
      <c r="DA13" s="41"/>
      <c r="DB13" s="41"/>
      <c r="DC13" s="41"/>
      <c r="DD13" s="41">
        <v>0</v>
      </c>
      <c r="DE13" s="59">
        <v>0</v>
      </c>
      <c r="DF13" s="10"/>
      <c r="DG13" s="10"/>
      <c r="DH13" s="102" t="s">
        <v>55</v>
      </c>
      <c r="DI13" s="5">
        <v>0</v>
      </c>
      <c r="DJ13" s="41">
        <v>0</v>
      </c>
      <c r="DK13" s="41"/>
      <c r="DL13" s="41"/>
      <c r="DM13" s="41"/>
      <c r="DN13" s="41"/>
      <c r="DO13" s="59"/>
      <c r="DP13" s="10"/>
      <c r="DQ13" s="10"/>
      <c r="DR13" s="111"/>
      <c r="EB13" s="111"/>
      <c r="EL13" s="111"/>
      <c r="EV13" s="111"/>
      <c r="FF13" s="111"/>
      <c r="FP13" s="111"/>
      <c r="FZ13" s="111"/>
      <c r="GJ13" s="111"/>
      <c r="GT13" s="111"/>
      <c r="HD13" s="111"/>
      <c r="HN13" s="111"/>
      <c r="HX13" s="111"/>
      <c r="IH13" s="111"/>
    </row>
    <row xmlns:x14ac="http://schemas.microsoft.com/office/spreadsheetml/2009/9/ac" r="14" x14ac:dyDescent="0.25">
      <c r="A14" s="364" t="str">
        <f ca="true">IF(ISBLANK('Data Summary'!A16),"",'Data Summary'!A16)</f>
        <v>NLD_2022_UIS</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c r="BT14" s="103" t="s">
        <v>105</v>
      </c>
      <c r="BU14" s="130">
        <v>0</v>
      </c>
      <c r="BV14" s="41"/>
      <c r="BW14" s="41"/>
      <c r="BX14" s="41"/>
      <c r="BY14" s="41"/>
      <c r="BZ14" s="41"/>
      <c r="CA14" s="59"/>
      <c r="CB14" s="10"/>
      <c r="CC14" s="10"/>
      <c r="CD14" s="103" t="s">
        <v>105</v>
      </c>
      <c r="CE14" s="130">
        <v>0</v>
      </c>
      <c r="CF14" s="41"/>
      <c r="CG14" s="41"/>
      <c r="CH14" s="41"/>
      <c r="CI14" s="41"/>
      <c r="CJ14" s="41"/>
      <c r="CK14" s="59"/>
      <c r="CL14" s="10"/>
      <c r="CM14" s="10"/>
      <c r="CN14" s="103" t="s">
        <v>105</v>
      </c>
      <c r="CO14" s="130">
        <v>0</v>
      </c>
      <c r="CP14" s="41"/>
      <c r="CQ14" s="41"/>
      <c r="CR14" s="41"/>
      <c r="CS14" s="41"/>
      <c r="CT14" s="41"/>
      <c r="CU14" s="59"/>
      <c r="CV14" s="10"/>
      <c r="CW14" s="10"/>
      <c r="CX14" s="103" t="s">
        <v>105</v>
      </c>
      <c r="CY14" s="130">
        <v>0</v>
      </c>
      <c r="CZ14" s="41"/>
      <c r="DA14" s="41"/>
      <c r="DB14" s="41"/>
      <c r="DC14" s="41"/>
      <c r="DD14" s="41"/>
      <c r="DE14" s="59"/>
      <c r="DF14" s="10"/>
      <c r="DG14" s="10"/>
      <c r="DH14" s="103" t="s">
        <v>105</v>
      </c>
      <c r="DI14" s="130">
        <v>0</v>
      </c>
      <c r="DJ14" s="41"/>
      <c r="DK14" s="41"/>
      <c r="DL14" s="41"/>
      <c r="DM14" s="41"/>
      <c r="DN14" s="41"/>
      <c r="DO14" s="59"/>
      <c r="DP14" s="10"/>
      <c r="DQ14" s="10"/>
    </row>
    <row xmlns:x14ac="http://schemas.microsoft.com/office/spreadsheetml/2009/9/ac" r="15" s="2" customFormat="true" x14ac:dyDescent="0.25">
      <c r="A15" s="364" t="str">
        <f ca="true">IF(ISBLANK('Data Summary'!A17),"",'Data Summary'!A17)</f>
        <v>NLD_2022_PWH</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v>100</v>
      </c>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v>100</v>
      </c>
      <c r="AN15" s="10"/>
      <c r="AO15" s="10"/>
      <c r="AP15" s="103" t="s">
        <v>184</v>
      </c>
      <c r="AQ15" s="6">
        <v>1</v>
      </c>
      <c r="AR15" s="41">
        <v>100</v>
      </c>
      <c r="AS15" s="128"/>
      <c r="AT15" s="128"/>
      <c r="AU15" s="128"/>
      <c r="AV15" s="41">
        <v>100</v>
      </c>
      <c r="AW15" s="59">
        <v>100</v>
      </c>
      <c r="AX15" s="10"/>
      <c r="AY15" s="10"/>
      <c r="AZ15" s="103" t="s">
        <v>184</v>
      </c>
      <c r="BA15" s="6">
        <v>1</v>
      </c>
      <c r="BB15" s="41">
        <v>100</v>
      </c>
      <c r="BC15" s="128"/>
      <c r="BD15" s="128"/>
      <c r="BE15" s="128"/>
      <c r="BF15" s="41">
        <v>100</v>
      </c>
      <c r="BG15" s="59">
        <v>100</v>
      </c>
      <c r="BH15" s="10"/>
      <c r="BI15" s="10"/>
      <c r="BJ15" s="103" t="s">
        <v>184</v>
      </c>
      <c r="BK15" s="6">
        <v>1</v>
      </c>
      <c r="BL15" s="41">
        <v>100</v>
      </c>
      <c r="BM15" s="128"/>
      <c r="BN15" s="128"/>
      <c r="BO15" s="128"/>
      <c r="BP15" s="41">
        <v>100</v>
      </c>
      <c r="BQ15" s="59">
        <v>100</v>
      </c>
      <c r="BR15" s="10"/>
      <c r="BS15" s="10"/>
      <c r="BT15" s="103" t="s">
        <v>184</v>
      </c>
      <c r="BU15" s="6">
        <v>1</v>
      </c>
      <c r="BV15" s="41">
        <v>100</v>
      </c>
      <c r="BW15" s="128"/>
      <c r="BX15" s="128"/>
      <c r="BY15" s="128"/>
      <c r="BZ15" s="41"/>
      <c r="CA15" s="59"/>
      <c r="CB15" s="10"/>
      <c r="CC15" s="10"/>
      <c r="CD15" s="103" t="s">
        <v>184</v>
      </c>
      <c r="CE15" s="6">
        <v>1</v>
      </c>
      <c r="CF15" s="41">
        <v>100</v>
      </c>
      <c r="CG15" s="128"/>
      <c r="CH15" s="128"/>
      <c r="CI15" s="128"/>
      <c r="CJ15" s="41">
        <v>100</v>
      </c>
      <c r="CK15" s="59">
        <v>100</v>
      </c>
      <c r="CL15" s="10"/>
      <c r="CM15" s="10"/>
      <c r="CN15" s="103" t="s">
        <v>184</v>
      </c>
      <c r="CO15" s="6">
        <v>1</v>
      </c>
      <c r="CP15" s="41">
        <v>100</v>
      </c>
      <c r="CQ15" s="128"/>
      <c r="CR15" s="128"/>
      <c r="CS15" s="128"/>
      <c r="CT15" s="41">
        <v>100</v>
      </c>
      <c r="CU15" s="59">
        <v>100</v>
      </c>
      <c r="CV15" s="10"/>
      <c r="CW15" s="10"/>
      <c r="CX15" s="103" t="s">
        <v>184</v>
      </c>
      <c r="CY15" s="6">
        <v>1</v>
      </c>
      <c r="CZ15" s="41">
        <v>100</v>
      </c>
      <c r="DA15" s="128"/>
      <c r="DB15" s="128"/>
      <c r="DC15" s="128"/>
      <c r="DD15" s="41">
        <v>100</v>
      </c>
      <c r="DE15" s="59">
        <v>100</v>
      </c>
      <c r="DF15" s="10"/>
      <c r="DG15" s="10"/>
      <c r="DH15" s="103" t="s">
        <v>184</v>
      </c>
      <c r="DI15" s="6">
        <v>1</v>
      </c>
      <c r="DJ15" s="41">
        <v>100</v>
      </c>
      <c r="DK15" s="128"/>
      <c r="DL15" s="128"/>
      <c r="DM15" s="128"/>
      <c r="DN15" s="41"/>
      <c r="DO15" s="59"/>
      <c r="DP15" s="10"/>
      <c r="DQ15" s="10"/>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03"/>
      <c r="BU16" s="131"/>
      <c r="BV16" s="41"/>
      <c r="BW16" s="128"/>
      <c r="BX16" s="128"/>
      <c r="BY16" s="128"/>
      <c r="BZ16" s="41"/>
      <c r="CA16" s="59"/>
      <c r="CB16" s="10"/>
      <c r="CC16" s="10"/>
      <c r="CD16" s="103"/>
      <c r="CE16" s="131"/>
      <c r="CF16" s="41"/>
      <c r="CG16" s="128"/>
      <c r="CH16" s="128"/>
      <c r="CI16" s="128"/>
      <c r="CJ16" s="41"/>
      <c r="CK16" s="59"/>
      <c r="CL16" s="10"/>
      <c r="CM16" s="10"/>
      <c r="CN16" s="103"/>
      <c r="CO16" s="131"/>
      <c r="CP16" s="41"/>
      <c r="CQ16" s="128"/>
      <c r="CR16" s="128"/>
      <c r="CS16" s="128"/>
      <c r="CT16" s="41"/>
      <c r="CU16" s="59"/>
      <c r="CV16" s="10"/>
      <c r="CW16" s="10"/>
      <c r="CX16" s="103"/>
      <c r="CY16" s="131"/>
      <c r="CZ16" s="41"/>
      <c r="DA16" s="128"/>
      <c r="DB16" s="128"/>
      <c r="DC16" s="128"/>
      <c r="DD16" s="41"/>
      <c r="DE16" s="59"/>
      <c r="DF16" s="10"/>
      <c r="DG16" s="10"/>
      <c r="DH16" s="103"/>
      <c r="DI16" s="131"/>
      <c r="DJ16" s="41"/>
      <c r="DK16" s="128"/>
      <c r="DL16" s="128"/>
      <c r="DM16" s="128"/>
      <c r="DN16" s="41"/>
      <c r="DO16" s="59"/>
      <c r="DP16" s="10"/>
      <c r="DQ16" s="10"/>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03"/>
      <c r="BU17" s="131"/>
      <c r="BV17" s="41"/>
      <c r="BW17" s="128"/>
      <c r="BX17" s="128"/>
      <c r="BY17" s="128"/>
      <c r="BZ17" s="128"/>
      <c r="CA17" s="21"/>
      <c r="CB17" s="10"/>
      <c r="CC17" s="10"/>
      <c r="CD17" s="103"/>
      <c r="CE17" s="131"/>
      <c r="CF17" s="41"/>
      <c r="CG17" s="128"/>
      <c r="CH17" s="128"/>
      <c r="CI17" s="128"/>
      <c r="CJ17" s="128"/>
      <c r="CK17" s="21"/>
      <c r="CL17" s="10"/>
      <c r="CM17" s="10"/>
      <c r="CN17" s="103"/>
      <c r="CO17" s="131"/>
      <c r="CP17" s="41"/>
      <c r="CQ17" s="128"/>
      <c r="CR17" s="128"/>
      <c r="CS17" s="128"/>
      <c r="CT17" s="128"/>
      <c r="CU17" s="21"/>
      <c r="CV17" s="10"/>
      <c r="CW17" s="10"/>
      <c r="CX17" s="103"/>
      <c r="CY17" s="131"/>
      <c r="CZ17" s="41"/>
      <c r="DA17" s="128"/>
      <c r="DB17" s="128"/>
      <c r="DC17" s="128"/>
      <c r="DD17" s="128"/>
      <c r="DE17" s="21"/>
      <c r="DF17" s="10"/>
      <c r="DG17" s="10"/>
      <c r="DH17" s="103"/>
      <c r="DI17" s="131"/>
      <c r="DJ17" s="41"/>
      <c r="DK17" s="128"/>
      <c r="DL17" s="128"/>
      <c r="DM17" s="128"/>
      <c r="DN17" s="128"/>
      <c r="DO17" s="21"/>
      <c r="DP17" s="10"/>
      <c r="DQ17" s="10"/>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03"/>
      <c r="BU18" s="131"/>
      <c r="BV18" s="41"/>
      <c r="BW18" s="60"/>
      <c r="BX18" s="60"/>
      <c r="BY18" s="128"/>
      <c r="BZ18" s="128"/>
      <c r="CA18" s="21"/>
      <c r="CB18" s="10"/>
      <c r="CC18" s="10"/>
      <c r="CD18" s="103"/>
      <c r="CE18" s="131"/>
      <c r="CF18" s="41"/>
      <c r="CG18" s="60"/>
      <c r="CH18" s="60"/>
      <c r="CI18" s="128"/>
      <c r="CJ18" s="128"/>
      <c r="CK18" s="21"/>
      <c r="CL18" s="10"/>
      <c r="CM18" s="10"/>
      <c r="CN18" s="103"/>
      <c r="CO18" s="131"/>
      <c r="CP18" s="41"/>
      <c r="CQ18" s="60"/>
      <c r="CR18" s="60"/>
      <c r="CS18" s="128"/>
      <c r="CT18" s="128"/>
      <c r="CU18" s="21"/>
      <c r="CV18" s="10"/>
      <c r="CW18" s="10"/>
      <c r="CX18" s="103"/>
      <c r="CY18" s="131"/>
      <c r="CZ18" s="41"/>
      <c r="DA18" s="60"/>
      <c r="DB18" s="60"/>
      <c r="DC18" s="128"/>
      <c r="DD18" s="128"/>
      <c r="DE18" s="21"/>
      <c r="DF18" s="10"/>
      <c r="DG18" s="10"/>
      <c r="DH18" s="103"/>
      <c r="DI18" s="131"/>
      <c r="DJ18" s="41"/>
      <c r="DK18" s="60"/>
      <c r="DL18" s="60"/>
      <c r="DM18" s="128"/>
      <c r="DN18" s="128"/>
      <c r="DO18" s="21"/>
      <c r="DP18" s="10"/>
      <c r="DQ18" s="10"/>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03"/>
      <c r="BU19" s="6"/>
      <c r="BV19" s="41"/>
      <c r="BW19" s="60"/>
      <c r="BX19" s="60"/>
      <c r="BY19" s="60"/>
      <c r="BZ19" s="60"/>
      <c r="CA19" s="61"/>
      <c r="CB19" s="10"/>
      <c r="CC19" s="10"/>
      <c r="CD19" s="103"/>
      <c r="CE19" s="6"/>
      <c r="CF19" s="41"/>
      <c r="CG19" s="60"/>
      <c r="CH19" s="60"/>
      <c r="CI19" s="60"/>
      <c r="CJ19" s="60"/>
      <c r="CK19" s="61"/>
      <c r="CL19" s="10"/>
      <c r="CM19" s="10"/>
      <c r="CN19" s="103"/>
      <c r="CO19" s="6"/>
      <c r="CP19" s="41"/>
      <c r="CQ19" s="60"/>
      <c r="CR19" s="60"/>
      <c r="CS19" s="60"/>
      <c r="CT19" s="60"/>
      <c r="CU19" s="61"/>
      <c r="CV19" s="10"/>
      <c r="CW19" s="10"/>
      <c r="CX19" s="103"/>
      <c r="CY19" s="6"/>
      <c r="CZ19" s="41"/>
      <c r="DA19" s="60"/>
      <c r="DB19" s="60"/>
      <c r="DC19" s="60"/>
      <c r="DD19" s="60"/>
      <c r="DE19" s="61"/>
      <c r="DF19" s="10"/>
      <c r="DG19" s="10"/>
      <c r="DH19" s="103"/>
      <c r="DI19" s="6"/>
      <c r="DJ19" s="41"/>
      <c r="DK19" s="60"/>
      <c r="DL19" s="60"/>
      <c r="DM19" s="60"/>
      <c r="DN19" s="60"/>
      <c r="DO19" s="61"/>
      <c r="DP19" s="10"/>
      <c r="DQ19" s="10"/>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03"/>
      <c r="BU20" s="6"/>
      <c r="BV20" s="60"/>
      <c r="BW20" s="60"/>
      <c r="BX20" s="60"/>
      <c r="BY20" s="60"/>
      <c r="BZ20" s="60"/>
      <c r="CA20" s="62"/>
      <c r="CB20" s="10"/>
      <c r="CC20" s="10"/>
      <c r="CD20" s="103"/>
      <c r="CE20" s="6"/>
      <c r="CF20" s="60"/>
      <c r="CG20" s="60"/>
      <c r="CH20" s="60"/>
      <c r="CI20" s="60"/>
      <c r="CJ20" s="60"/>
      <c r="CK20" s="62"/>
      <c r="CL20" s="10"/>
      <c r="CM20" s="10"/>
      <c r="CN20" s="103"/>
      <c r="CO20" s="6"/>
      <c r="CP20" s="60"/>
      <c r="CQ20" s="60"/>
      <c r="CR20" s="60"/>
      <c r="CS20" s="60"/>
      <c r="CT20" s="60"/>
      <c r="CU20" s="62"/>
      <c r="CV20" s="10"/>
      <c r="CW20" s="10"/>
      <c r="CX20" s="103"/>
      <c r="CY20" s="6"/>
      <c r="CZ20" s="60"/>
      <c r="DA20" s="60"/>
      <c r="DB20" s="60"/>
      <c r="DC20" s="60"/>
      <c r="DD20" s="60"/>
      <c r="DE20" s="62"/>
      <c r="DF20" s="10"/>
      <c r="DG20" s="10"/>
      <c r="DH20" s="103"/>
      <c r="DI20" s="6"/>
      <c r="DJ20" s="60"/>
      <c r="DK20" s="60"/>
      <c r="DL20" s="60"/>
      <c r="DM20" s="60"/>
      <c r="DN20" s="60"/>
      <c r="DO20" s="62"/>
      <c r="DP20" s="10"/>
      <c r="DQ20" s="10"/>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03"/>
      <c r="BU21" s="131"/>
      <c r="BV21" s="128"/>
      <c r="BW21" s="128"/>
      <c r="BX21" s="128"/>
      <c r="BY21" s="128"/>
      <c r="BZ21" s="128"/>
      <c r="CA21" s="62"/>
      <c r="CB21" s="10"/>
      <c r="CC21" s="10"/>
      <c r="CD21" s="103"/>
      <c r="CE21" s="131"/>
      <c r="CF21" s="128"/>
      <c r="CG21" s="128"/>
      <c r="CH21" s="128"/>
      <c r="CI21" s="128"/>
      <c r="CJ21" s="128"/>
      <c r="CK21" s="62"/>
      <c r="CL21" s="10"/>
      <c r="CM21" s="10"/>
      <c r="CN21" s="103"/>
      <c r="CO21" s="131"/>
      <c r="CP21" s="128"/>
      <c r="CQ21" s="128"/>
      <c r="CR21" s="128"/>
      <c r="CS21" s="128"/>
      <c r="CT21" s="128"/>
      <c r="CU21" s="62"/>
      <c r="CV21" s="10"/>
      <c r="CW21" s="10"/>
      <c r="CX21" s="103"/>
      <c r="CY21" s="131"/>
      <c r="CZ21" s="128"/>
      <c r="DA21" s="128"/>
      <c r="DB21" s="128"/>
      <c r="DC21" s="128"/>
      <c r="DD21" s="128"/>
      <c r="DE21" s="62"/>
      <c r="DF21" s="10"/>
      <c r="DG21" s="10"/>
      <c r="DH21" s="103"/>
      <c r="DI21" s="131"/>
      <c r="DJ21" s="128"/>
      <c r="DK21" s="128"/>
      <c r="DL21" s="128"/>
      <c r="DM21" s="128"/>
      <c r="DN21" s="128"/>
      <c r="DO21" s="62"/>
      <c r="DP21" s="10"/>
      <c r="DQ21" s="10"/>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03"/>
      <c r="BU22" s="131"/>
      <c r="BV22" s="128"/>
      <c r="BW22" s="128"/>
      <c r="BX22" s="128"/>
      <c r="BY22" s="128"/>
      <c r="BZ22" s="128"/>
      <c r="CA22" s="21"/>
      <c r="CB22" s="10"/>
      <c r="CC22" s="10"/>
      <c r="CD22" s="103"/>
      <c r="CE22" s="131"/>
      <c r="CF22" s="128"/>
      <c r="CG22" s="128"/>
      <c r="CH22" s="128"/>
      <c r="CI22" s="128"/>
      <c r="CJ22" s="128"/>
      <c r="CK22" s="21"/>
      <c r="CL22" s="10"/>
      <c r="CM22" s="10"/>
      <c r="CN22" s="103"/>
      <c r="CO22" s="131"/>
      <c r="CP22" s="128"/>
      <c r="CQ22" s="128"/>
      <c r="CR22" s="128"/>
      <c r="CS22" s="128"/>
      <c r="CT22" s="128"/>
      <c r="CU22" s="21"/>
      <c r="CV22" s="10"/>
      <c r="CW22" s="10"/>
      <c r="CX22" s="103"/>
      <c r="CY22" s="131"/>
      <c r="CZ22" s="128"/>
      <c r="DA22" s="128"/>
      <c r="DB22" s="128"/>
      <c r="DC22" s="128"/>
      <c r="DD22" s="128"/>
      <c r="DE22" s="21"/>
      <c r="DF22" s="10"/>
      <c r="DG22" s="10"/>
      <c r="DH22" s="103"/>
      <c r="DI22" s="131"/>
      <c r="DJ22" s="128"/>
      <c r="DK22" s="128"/>
      <c r="DL22" s="128"/>
      <c r="DM22" s="128"/>
      <c r="DN22" s="128"/>
      <c r="DO22" s="21"/>
      <c r="DP22" s="10"/>
      <c r="DQ22" s="10"/>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03"/>
      <c r="BU23" s="131"/>
      <c r="BV23" s="128"/>
      <c r="BW23" s="128"/>
      <c r="BX23" s="128"/>
      <c r="BY23" s="128"/>
      <c r="BZ23" s="128"/>
      <c r="CA23" s="21"/>
      <c r="CB23" s="10"/>
      <c r="CC23" s="10"/>
      <c r="CD23" s="103"/>
      <c r="CE23" s="131"/>
      <c r="CF23" s="128"/>
      <c r="CG23" s="128"/>
      <c r="CH23" s="128"/>
      <c r="CI23" s="128"/>
      <c r="CJ23" s="128"/>
      <c r="CK23" s="21"/>
      <c r="CL23" s="10"/>
      <c r="CM23" s="10"/>
      <c r="CN23" s="103"/>
      <c r="CO23" s="131"/>
      <c r="CP23" s="128"/>
      <c r="CQ23" s="128"/>
      <c r="CR23" s="128"/>
      <c r="CS23" s="128"/>
      <c r="CT23" s="128"/>
      <c r="CU23" s="21"/>
      <c r="CV23" s="10"/>
      <c r="CW23" s="10"/>
      <c r="CX23" s="103"/>
      <c r="CY23" s="131"/>
      <c r="CZ23" s="128"/>
      <c r="DA23" s="128"/>
      <c r="DB23" s="128"/>
      <c r="DC23" s="128"/>
      <c r="DD23" s="128"/>
      <c r="DE23" s="21"/>
      <c r="DF23" s="10"/>
      <c r="DG23" s="10"/>
      <c r="DH23" s="103"/>
      <c r="DI23" s="131"/>
      <c r="DJ23" s="128"/>
      <c r="DK23" s="128"/>
      <c r="DL23" s="128"/>
      <c r="DM23" s="128"/>
      <c r="DN23" s="128"/>
      <c r="DO23" s="21"/>
      <c r="DP23" s="10"/>
      <c r="DQ23" s="10"/>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03"/>
      <c r="BU24" s="131"/>
      <c r="BV24" s="128"/>
      <c r="BW24" s="128"/>
      <c r="BX24" s="128"/>
      <c r="BY24" s="128"/>
      <c r="BZ24" s="128"/>
      <c r="CA24" s="21"/>
      <c r="CB24" s="10"/>
      <c r="CC24" s="10"/>
      <c r="CD24" s="103"/>
      <c r="CE24" s="131"/>
      <c r="CF24" s="128"/>
      <c r="CG24" s="128"/>
      <c r="CH24" s="128"/>
      <c r="CI24" s="128"/>
      <c r="CJ24" s="128"/>
      <c r="CK24" s="21"/>
      <c r="CL24" s="10"/>
      <c r="CM24" s="10"/>
      <c r="CN24" s="103"/>
      <c r="CO24" s="131"/>
      <c r="CP24" s="128"/>
      <c r="CQ24" s="128"/>
      <c r="CR24" s="128"/>
      <c r="CS24" s="128"/>
      <c r="CT24" s="128"/>
      <c r="CU24" s="21"/>
      <c r="CV24" s="10"/>
      <c r="CW24" s="10"/>
      <c r="CX24" s="103"/>
      <c r="CY24" s="131"/>
      <c r="CZ24" s="128"/>
      <c r="DA24" s="128"/>
      <c r="DB24" s="128"/>
      <c r="DC24" s="128"/>
      <c r="DD24" s="128"/>
      <c r="DE24" s="21"/>
      <c r="DF24" s="10"/>
      <c r="DG24" s="10"/>
      <c r="DH24" s="103"/>
      <c r="DI24" s="131"/>
      <c r="DJ24" s="128"/>
      <c r="DK24" s="128"/>
      <c r="DL24" s="128"/>
      <c r="DM24" s="128"/>
      <c r="DN24" s="128"/>
      <c r="DO24" s="21"/>
      <c r="DP24" s="10"/>
      <c r="DQ24" s="10"/>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03"/>
      <c r="BU25" s="131"/>
      <c r="BV25" s="128"/>
      <c r="BW25" s="128"/>
      <c r="BX25" s="128"/>
      <c r="BY25" s="128"/>
      <c r="BZ25" s="128"/>
      <c r="CA25" s="21"/>
      <c r="CB25" s="10"/>
      <c r="CC25" s="10"/>
      <c r="CD25" s="103"/>
      <c r="CE25" s="131"/>
      <c r="CF25" s="128"/>
      <c r="CG25" s="128"/>
      <c r="CH25" s="128"/>
      <c r="CI25" s="128"/>
      <c r="CJ25" s="128"/>
      <c r="CK25" s="21"/>
      <c r="CL25" s="10"/>
      <c r="CM25" s="10"/>
      <c r="CN25" s="103"/>
      <c r="CO25" s="131"/>
      <c r="CP25" s="128"/>
      <c r="CQ25" s="128"/>
      <c r="CR25" s="128"/>
      <c r="CS25" s="128"/>
      <c r="CT25" s="128"/>
      <c r="CU25" s="21"/>
      <c r="CV25" s="10"/>
      <c r="CW25" s="10"/>
      <c r="CX25" s="103"/>
      <c r="CY25" s="131"/>
      <c r="CZ25" s="128"/>
      <c r="DA25" s="128"/>
      <c r="DB25" s="128"/>
      <c r="DC25" s="128"/>
      <c r="DD25" s="128"/>
      <c r="DE25" s="21"/>
      <c r="DF25" s="10"/>
      <c r="DG25" s="10"/>
      <c r="DH25" s="103"/>
      <c r="DI25" s="131"/>
      <c r="DJ25" s="128"/>
      <c r="DK25" s="128"/>
      <c r="DL25" s="128"/>
      <c r="DM25" s="128"/>
      <c r="DN25" s="128"/>
      <c r="DO25" s="21"/>
      <c r="DP25" s="10"/>
      <c r="DQ25" s="10"/>
      <c r="DR25" s="112"/>
      <c r="EB25" s="112"/>
      <c r="EL25" s="112"/>
      <c r="EV25" s="112"/>
      <c r="FF25" s="112"/>
      <c r="FP25" s="112"/>
      <c r="FZ25" s="112"/>
      <c r="GJ25" s="112"/>
      <c r="GT25" s="112"/>
      <c r="HD25" s="112"/>
      <c r="HN25" s="112"/>
      <c r="HX25" s="112"/>
      <c r="IH25" s="112"/>
    </row>
    <row xmlns:x14ac="http://schemas.microsoft.com/office/spreadsheetml/2009/9/ac" r="26" s="2" customFormat="true" ht="83.25" customHeight="true" x14ac:dyDescent="0.25">
      <c r="A26" s="365" t="str">
        <f ca="true">IF(ISBLANK('Data Summary'!A28),"",'Data Summary'!A28)</f>
        <v/>
      </c>
      <c r="B26" s="104" t="s">
        <v>12</v>
      </c>
      <c r="C26" s="546" t="s">
        <v>185</v>
      </c>
      <c r="D26" s="547"/>
      <c r="E26" s="547"/>
      <c r="F26" s="547"/>
      <c r="G26" s="547"/>
      <c r="H26" s="547"/>
      <c r="I26" s="548"/>
      <c r="J26" s="10"/>
      <c r="K26" s="10"/>
      <c r="L26" s="104" t="s">
        <v>12</v>
      </c>
      <c r="M26" s="546" t="s">
        <v>185</v>
      </c>
      <c r="N26" s="547"/>
      <c r="O26" s="547"/>
      <c r="P26" s="547"/>
      <c r="Q26" s="547"/>
      <c r="R26" s="547"/>
      <c r="S26" s="548"/>
      <c r="T26" s="10"/>
      <c r="U26" s="10"/>
      <c r="V26" s="104" t="s">
        <v>12</v>
      </c>
      <c r="W26" s="546" t="s">
        <v>185</v>
      </c>
      <c r="X26" s="547"/>
      <c r="Y26" s="547"/>
      <c r="Z26" s="547"/>
      <c r="AA26" s="547"/>
      <c r="AB26" s="547"/>
      <c r="AC26" s="548"/>
      <c r="AD26" s="10"/>
      <c r="AE26" s="10"/>
      <c r="AF26" s="104" t="s">
        <v>12</v>
      </c>
      <c r="AG26" s="546" t="s">
        <v>185</v>
      </c>
      <c r="AH26" s="547"/>
      <c r="AI26" s="547"/>
      <c r="AJ26" s="547"/>
      <c r="AK26" s="547"/>
      <c r="AL26" s="547"/>
      <c r="AM26" s="548"/>
      <c r="AN26" s="10"/>
      <c r="AO26" s="10"/>
      <c r="AP26" s="104" t="s">
        <v>12</v>
      </c>
      <c r="AQ26" s="546" t="s">
        <v>185</v>
      </c>
      <c r="AR26" s="547"/>
      <c r="AS26" s="547"/>
      <c r="AT26" s="547"/>
      <c r="AU26" s="547"/>
      <c r="AV26" s="547"/>
      <c r="AW26" s="548"/>
      <c r="AX26" s="10"/>
      <c r="AY26" s="10"/>
      <c r="AZ26" s="104" t="s">
        <v>12</v>
      </c>
      <c r="BA26" s="546" t="s">
        <v>185</v>
      </c>
      <c r="BB26" s="547"/>
      <c r="BC26" s="547"/>
      <c r="BD26" s="547"/>
      <c r="BE26" s="547"/>
      <c r="BF26" s="547"/>
      <c r="BG26" s="548"/>
      <c r="BH26" s="10"/>
      <c r="BI26" s="10"/>
      <c r="BJ26" s="104" t="s">
        <v>12</v>
      </c>
      <c r="BK26" s="546" t="s">
        <v>185</v>
      </c>
      <c r="BL26" s="547"/>
      <c r="BM26" s="547"/>
      <c r="BN26" s="547"/>
      <c r="BO26" s="547"/>
      <c r="BP26" s="547"/>
      <c r="BQ26" s="548"/>
      <c r="BR26" s="10"/>
      <c r="BS26" s="10"/>
      <c r="BT26" s="104" t="s">
        <v>12</v>
      </c>
      <c r="BU26" s="546" t="s">
        <v>254</v>
      </c>
      <c r="BV26" s="547"/>
      <c r="BW26" s="547"/>
      <c r="BX26" s="547"/>
      <c r="BY26" s="547"/>
      <c r="BZ26" s="547"/>
      <c r="CA26" s="548"/>
      <c r="CB26" s="10"/>
      <c r="CC26" s="10"/>
      <c r="CD26" s="104" t="s">
        <v>12</v>
      </c>
      <c r="CE26" s="546" t="s">
        <v>185</v>
      </c>
      <c r="CF26" s="547"/>
      <c r="CG26" s="547"/>
      <c r="CH26" s="547"/>
      <c r="CI26" s="547"/>
      <c r="CJ26" s="547"/>
      <c r="CK26" s="548"/>
      <c r="CL26" s="10"/>
      <c r="CM26" s="10"/>
      <c r="CN26" s="104" t="s">
        <v>12</v>
      </c>
      <c r="CO26" s="546" t="s">
        <v>185</v>
      </c>
      <c r="CP26" s="547"/>
      <c r="CQ26" s="547"/>
      <c r="CR26" s="547"/>
      <c r="CS26" s="547"/>
      <c r="CT26" s="547"/>
      <c r="CU26" s="548"/>
      <c r="CV26" s="10"/>
      <c r="CW26" s="10"/>
      <c r="CX26" s="104" t="s">
        <v>12</v>
      </c>
      <c r="CY26" s="546" t="s">
        <v>185</v>
      </c>
      <c r="CZ26" s="547"/>
      <c r="DA26" s="547"/>
      <c r="DB26" s="547"/>
      <c r="DC26" s="547"/>
      <c r="DD26" s="547"/>
      <c r="DE26" s="548"/>
      <c r="DF26" s="10"/>
      <c r="DG26" s="10"/>
      <c r="DH26" s="104" t="s">
        <v>12</v>
      </c>
      <c r="DI26" s="546" t="s">
        <v>254</v>
      </c>
      <c r="DJ26" s="547"/>
      <c r="DK26" s="547"/>
      <c r="DL26" s="547"/>
      <c r="DM26" s="547"/>
      <c r="DN26" s="547"/>
      <c r="DO26" s="548"/>
      <c r="DP26" s="10"/>
      <c r="DQ26" s="10"/>
      <c r="DR26" s="112"/>
      <c r="EB26" s="112"/>
      <c r="EL26" s="112"/>
      <c r="EV26" s="112"/>
      <c r="FF26" s="112"/>
      <c r="FP26" s="112"/>
      <c r="FZ26" s="112"/>
      <c r="GJ26" s="112"/>
      <c r="GT26" s="112"/>
      <c r="HD26" s="112"/>
      <c r="HN26" s="112"/>
      <c r="HX26" s="112"/>
      <c r="IH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t="s">
        <v>158</v>
      </c>
      <c r="BQ27" s="89" t="s">
        <v>158</v>
      </c>
      <c r="BR27" s="10"/>
      <c r="BS27" s="10"/>
      <c r="BT27" s="104"/>
      <c r="BU27" s="58" t="s">
        <v>120</v>
      </c>
      <c r="BV27" s="47" t="s">
        <v>158</v>
      </c>
      <c r="BW27" s="47"/>
      <c r="BX27" s="47"/>
      <c r="BY27" s="47"/>
      <c r="BZ27" s="47"/>
      <c r="CA27" s="89"/>
      <c r="CB27" s="10"/>
      <c r="CC27" s="10"/>
      <c r="CD27" s="104"/>
      <c r="CE27" s="58" t="s">
        <v>120</v>
      </c>
      <c r="CF27" s="47" t="s">
        <v>158</v>
      </c>
      <c r="CG27" s="47"/>
      <c r="CH27" s="47"/>
      <c r="CI27" s="47"/>
      <c r="CJ27" s="47" t="s">
        <v>158</v>
      </c>
      <c r="CK27" s="89" t="s">
        <v>158</v>
      </c>
      <c r="CL27" s="10"/>
      <c r="CM27" s="10"/>
      <c r="CN27" s="104"/>
      <c r="CO27" s="58" t="s">
        <v>120</v>
      </c>
      <c r="CP27" s="47" t="s">
        <v>158</v>
      </c>
      <c r="CQ27" s="47"/>
      <c r="CR27" s="47"/>
      <c r="CS27" s="47"/>
      <c r="CT27" s="47" t="s">
        <v>158</v>
      </c>
      <c r="CU27" s="89" t="s">
        <v>158</v>
      </c>
      <c r="CV27" s="10"/>
      <c r="CW27" s="10"/>
      <c r="CX27" s="104"/>
      <c r="CY27" s="58" t="s">
        <v>120</v>
      </c>
      <c r="CZ27" s="47" t="s">
        <v>158</v>
      </c>
      <c r="DA27" s="47"/>
      <c r="DB27" s="47"/>
      <c r="DC27" s="47"/>
      <c r="DD27" s="47" t="s">
        <v>158</v>
      </c>
      <c r="DE27" s="89" t="s">
        <v>158</v>
      </c>
      <c r="DF27" s="10"/>
      <c r="DG27" s="10"/>
      <c r="DH27" s="104"/>
      <c r="DI27" s="58" t="s">
        <v>120</v>
      </c>
      <c r="DJ27" s="47" t="s">
        <v>158</v>
      </c>
      <c r="DK27" s="47"/>
      <c r="DL27" s="47"/>
      <c r="DM27" s="47"/>
      <c r="DN27" s="47"/>
      <c r="DO27" s="89"/>
      <c r="DP27" s="10"/>
      <c r="DQ27" s="10"/>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t="s">
        <v>158</v>
      </c>
      <c r="BQ28" s="89" t="s">
        <v>158</v>
      </c>
      <c r="BR28" s="10"/>
      <c r="BS28" s="10"/>
      <c r="BT28" s="104"/>
      <c r="BU28" s="58" t="s">
        <v>102</v>
      </c>
      <c r="BV28" s="47" t="s">
        <v>158</v>
      </c>
      <c r="BW28" s="47"/>
      <c r="BX28" s="47"/>
      <c r="BY28" s="47"/>
      <c r="BZ28" s="47"/>
      <c r="CA28" s="89"/>
      <c r="CB28" s="10"/>
      <c r="CC28" s="10"/>
      <c r="CD28" s="104"/>
      <c r="CE28" s="58" t="s">
        <v>102</v>
      </c>
      <c r="CF28" s="47" t="s">
        <v>158</v>
      </c>
      <c r="CG28" s="47"/>
      <c r="CH28" s="47"/>
      <c r="CI28" s="47"/>
      <c r="CJ28" s="47" t="s">
        <v>158</v>
      </c>
      <c r="CK28" s="89" t="s">
        <v>158</v>
      </c>
      <c r="CL28" s="10"/>
      <c r="CM28" s="10"/>
      <c r="CN28" s="104"/>
      <c r="CO28" s="58" t="s">
        <v>102</v>
      </c>
      <c r="CP28" s="47" t="s">
        <v>158</v>
      </c>
      <c r="CQ28" s="47"/>
      <c r="CR28" s="47"/>
      <c r="CS28" s="47"/>
      <c r="CT28" s="47" t="s">
        <v>158</v>
      </c>
      <c r="CU28" s="89" t="s">
        <v>158</v>
      </c>
      <c r="CV28" s="10"/>
      <c r="CW28" s="10"/>
      <c r="CX28" s="104"/>
      <c r="CY28" s="58" t="s">
        <v>102</v>
      </c>
      <c r="CZ28" s="47" t="s">
        <v>158</v>
      </c>
      <c r="DA28" s="47"/>
      <c r="DB28" s="47"/>
      <c r="DC28" s="47"/>
      <c r="DD28" s="47" t="s">
        <v>158</v>
      </c>
      <c r="DE28" s="89" t="s">
        <v>158</v>
      </c>
      <c r="DF28" s="10"/>
      <c r="DG28" s="10"/>
      <c r="DH28" s="104"/>
      <c r="DI28" s="58" t="s">
        <v>102</v>
      </c>
      <c r="DJ28" s="47" t="s">
        <v>158</v>
      </c>
      <c r="DK28" s="47"/>
      <c r="DL28" s="47"/>
      <c r="DM28" s="47"/>
      <c r="DN28" s="47"/>
      <c r="DO28" s="89"/>
      <c r="DP28" s="10"/>
      <c r="DQ28" s="10"/>
      <c r="DR28" s="112"/>
      <c r="EB28" s="112"/>
      <c r="EL28" s="112"/>
      <c r="EV28" s="112"/>
      <c r="FF28" s="112"/>
      <c r="FP28" s="112"/>
      <c r="FZ28" s="112"/>
      <c r="GJ28" s="112"/>
      <c r="GT28" s="112"/>
      <c r="HD28" s="112"/>
      <c r="HN28" s="112"/>
      <c r="HX28" s="112"/>
      <c r="IH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t="s">
        <v>158</v>
      </c>
      <c r="BQ29" s="89" t="s">
        <v>158</v>
      </c>
      <c r="BR29" s="10"/>
      <c r="BS29" s="10"/>
      <c r="BT29" s="104"/>
      <c r="BU29" s="58" t="s">
        <v>159</v>
      </c>
      <c r="BV29" s="47" t="s">
        <v>158</v>
      </c>
      <c r="BW29" s="47"/>
      <c r="BX29" s="47"/>
      <c r="BY29" s="47"/>
      <c r="BZ29" s="47"/>
      <c r="CA29" s="89"/>
      <c r="CB29" s="10"/>
      <c r="CC29" s="10"/>
      <c r="CD29" s="104"/>
      <c r="CE29" s="58" t="s">
        <v>159</v>
      </c>
      <c r="CF29" s="47" t="s">
        <v>158</v>
      </c>
      <c r="CG29" s="47"/>
      <c r="CH29" s="47"/>
      <c r="CI29" s="47"/>
      <c r="CJ29" s="47" t="s">
        <v>158</v>
      </c>
      <c r="CK29" s="89" t="s">
        <v>158</v>
      </c>
      <c r="CL29" s="10"/>
      <c r="CM29" s="10"/>
      <c r="CN29" s="104"/>
      <c r="CO29" s="58" t="s">
        <v>159</v>
      </c>
      <c r="CP29" s="47" t="s">
        <v>158</v>
      </c>
      <c r="CQ29" s="47"/>
      <c r="CR29" s="47"/>
      <c r="CS29" s="47"/>
      <c r="CT29" s="47" t="s">
        <v>158</v>
      </c>
      <c r="CU29" s="89" t="s">
        <v>158</v>
      </c>
      <c r="CV29" s="10"/>
      <c r="CW29" s="10"/>
      <c r="CX29" s="104"/>
      <c r="CY29" s="58" t="s">
        <v>159</v>
      </c>
      <c r="CZ29" s="47" t="s">
        <v>158</v>
      </c>
      <c r="DA29" s="47"/>
      <c r="DB29" s="47"/>
      <c r="DC29" s="47"/>
      <c r="DD29" s="47" t="s">
        <v>158</v>
      </c>
      <c r="DE29" s="89" t="s">
        <v>158</v>
      </c>
      <c r="DF29" s="10"/>
      <c r="DG29" s="10"/>
      <c r="DH29" s="104"/>
      <c r="DI29" s="58" t="s">
        <v>159</v>
      </c>
      <c r="DJ29" s="47" t="s">
        <v>158</v>
      </c>
      <c r="DK29" s="47"/>
      <c r="DL29" s="47"/>
      <c r="DM29" s="47"/>
      <c r="DN29" s="47"/>
      <c r="DO29" s="89"/>
      <c r="DP29" s="10"/>
      <c r="DQ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c r="BT30" s="105"/>
      <c r="BU30" s="11" t="s">
        <v>23</v>
      </c>
      <c r="BV30" s="63"/>
      <c r="BW30" s="63"/>
      <c r="BX30" s="63"/>
      <c r="BY30" s="64"/>
      <c r="BZ30" s="65"/>
      <c r="CA30" s="66"/>
      <c r="CB30" s="10"/>
      <c r="CC30" s="10"/>
      <c r="CD30" s="105"/>
      <c r="CE30" s="11" t="s">
        <v>23</v>
      </c>
      <c r="CF30" s="63"/>
      <c r="CG30" s="63"/>
      <c r="CH30" s="63"/>
      <c r="CI30" s="64"/>
      <c r="CJ30" s="65"/>
      <c r="CK30" s="66"/>
      <c r="CL30" s="10"/>
      <c r="CM30" s="10"/>
      <c r="CN30" s="105"/>
      <c r="CO30" s="11" t="s">
        <v>23</v>
      </c>
      <c r="CP30" s="63"/>
      <c r="CQ30" s="63"/>
      <c r="CR30" s="63"/>
      <c r="CS30" s="64"/>
      <c r="CT30" s="65"/>
      <c r="CU30" s="66"/>
      <c r="CV30" s="10"/>
      <c r="CW30" s="10"/>
      <c r="CX30" s="105"/>
      <c r="CY30" s="11" t="s">
        <v>23</v>
      </c>
      <c r="CZ30" s="63"/>
      <c r="DA30" s="63"/>
      <c r="DB30" s="63"/>
      <c r="DC30" s="64"/>
      <c r="DD30" s="65"/>
      <c r="DE30" s="66"/>
      <c r="DF30" s="10"/>
      <c r="DG30" s="10"/>
      <c r="DH30" s="105"/>
      <c r="DI30" s="11" t="s">
        <v>23</v>
      </c>
      <c r="DJ30" s="63"/>
      <c r="DK30" s="63"/>
      <c r="DL30" s="63"/>
      <c r="DM30" s="64"/>
      <c r="DN30" s="65"/>
      <c r="DO30" s="66"/>
      <c r="DP30" s="10"/>
      <c r="DQ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6"/>
      <c r="BU31" s="67" t="s">
        <v>20</v>
      </c>
      <c r="BV31" s="68"/>
      <c r="BW31" s="68"/>
      <c r="BX31" s="68"/>
      <c r="BY31" s="68"/>
      <c r="BZ31" s="68"/>
      <c r="CA31" s="69"/>
      <c r="CB31" s="10"/>
      <c r="CC31" s="10"/>
      <c r="CD31" s="106"/>
      <c r="CE31" s="67" t="s">
        <v>20</v>
      </c>
      <c r="CF31" s="68"/>
      <c r="CG31" s="68"/>
      <c r="CH31" s="68"/>
      <c r="CI31" s="68"/>
      <c r="CJ31" s="68"/>
      <c r="CK31" s="69"/>
      <c r="CL31" s="10"/>
      <c r="CM31" s="10"/>
      <c r="CN31" s="106"/>
      <c r="CO31" s="67" t="s">
        <v>20</v>
      </c>
      <c r="CP31" s="68"/>
      <c r="CQ31" s="68"/>
      <c r="CR31" s="68"/>
      <c r="CS31" s="68"/>
      <c r="CT31" s="68"/>
      <c r="CU31" s="69"/>
      <c r="CV31" s="10"/>
      <c r="CW31" s="10"/>
      <c r="CX31" s="106"/>
      <c r="CY31" s="67" t="s">
        <v>20</v>
      </c>
      <c r="CZ31" s="68"/>
      <c r="DA31" s="68"/>
      <c r="DB31" s="68"/>
      <c r="DC31" s="68"/>
      <c r="DD31" s="68"/>
      <c r="DE31" s="69"/>
      <c r="DF31" s="10"/>
      <c r="DG31" s="10"/>
      <c r="DH31" s="106"/>
      <c r="DI31" s="67" t="s">
        <v>20</v>
      </c>
      <c r="DJ31" s="68"/>
      <c r="DK31" s="68"/>
      <c r="DL31" s="68"/>
      <c r="DM31" s="68"/>
      <c r="DN31" s="68"/>
      <c r="DO31" s="69"/>
      <c r="DP31" s="10"/>
      <c r="DQ31" s="10"/>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65"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65"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65"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5"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5"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5"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5"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5"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5"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5"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5"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5"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5"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5"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5"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5"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5"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5"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5"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5"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5"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5"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5"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5"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5"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5"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5"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5"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5"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5"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5"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5"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5"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5"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5"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5"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5"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5"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5"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5"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5"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5"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5"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5"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5"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5"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5"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5"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5"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5"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5"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5"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5"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5"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5"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5"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5"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5"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5"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5"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5"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5"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5"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5"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5"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5"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5"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5"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5"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5"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5"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5"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5"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5"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5"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5"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5"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5"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5"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5"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5"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5"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5"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5"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5"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5"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5"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5"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5"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5"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5"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5"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5"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5"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5"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5"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5"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5"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5"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5"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5"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5"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5"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5"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5"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5"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5"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5"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5"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5"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5"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5"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5"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5"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5"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5"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5"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5"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5"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5"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63"/>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63"/>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63"/>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63"/>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63"/>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63"/>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63"/>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63"/>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63"/>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63"/>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63"/>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63"/>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63"/>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63"/>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63"/>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c r="IH637" s="107"/>
    </row>
  </sheetData>
  <mergeCells count="13">
    <mergeCell ref="DI26:DO26"/>
    <mergeCell ref="CE26:CK26"/>
    <mergeCell ref="CO26:CU26"/>
    <mergeCell ref="CY26:DE26"/>
    <mergeCell ref="A2:A3"/>
    <mergeCell ref="BK26:BQ26"/>
    <mergeCell ref="C26:I26"/>
    <mergeCell ref="BA26:BG26"/>
    <mergeCell ref="M26:S26"/>
    <mergeCell ref="W26:AC26"/>
    <mergeCell ref="AG26:AM26"/>
    <mergeCell ref="AQ26:AW26"/>
    <mergeCell ref="BU26:CA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4" t="s">
        <v>22</v>
      </c>
      <c r="C1" s="534" t="s">
        <v>221</v>
      </c>
      <c r="D1" s="295" t="s">
        <v>178</v>
      </c>
      <c r="E1" s="295"/>
      <c r="F1" s="295"/>
      <c r="G1" s="295"/>
      <c r="H1" s="295"/>
      <c r="I1" s="313"/>
      <c r="J1" s="296"/>
      <c r="K1" s="297"/>
      <c r="L1" s="314" t="s">
        <v>22</v>
      </c>
      <c r="M1" s="534" t="s">
        <v>222</v>
      </c>
      <c r="N1" s="295" t="s">
        <v>178</v>
      </c>
      <c r="O1" s="295"/>
      <c r="P1" s="295"/>
      <c r="Q1" s="295"/>
      <c r="R1" s="295"/>
      <c r="S1" s="313"/>
      <c r="T1" s="296"/>
      <c r="U1" s="297"/>
      <c r="V1" s="314" t="s">
        <v>22</v>
      </c>
      <c r="W1" s="534" t="s">
        <v>223</v>
      </c>
      <c r="X1" s="295" t="s">
        <v>178</v>
      </c>
      <c r="Y1" s="295"/>
      <c r="Z1" s="295"/>
      <c r="AA1" s="295"/>
      <c r="AB1" s="295"/>
      <c r="AC1" s="313"/>
      <c r="AD1" s="296"/>
      <c r="AE1" s="297"/>
      <c r="AF1" s="314" t="s">
        <v>22</v>
      </c>
      <c r="AG1" s="534" t="s">
        <v>224</v>
      </c>
      <c r="AH1" s="295" t="s">
        <v>178</v>
      </c>
      <c r="AI1" s="295"/>
      <c r="AJ1" s="295"/>
      <c r="AK1" s="295"/>
      <c r="AL1" s="295"/>
      <c r="AM1" s="313"/>
      <c r="AN1" s="296"/>
      <c r="AO1" s="297"/>
      <c r="AP1" s="314" t="s">
        <v>22</v>
      </c>
      <c r="AQ1" s="534" t="s">
        <v>225</v>
      </c>
      <c r="AR1" s="295" t="s">
        <v>178</v>
      </c>
      <c r="AS1" s="295"/>
      <c r="AT1" s="295"/>
      <c r="AU1" s="295"/>
      <c r="AV1" s="295"/>
      <c r="AW1" s="313"/>
      <c r="AX1" s="296"/>
      <c r="AY1" s="297"/>
      <c r="AZ1" s="314" t="s">
        <v>22</v>
      </c>
      <c r="BA1" s="534" t="s">
        <v>226</v>
      </c>
      <c r="BB1" s="295" t="s">
        <v>178</v>
      </c>
      <c r="BC1" s="295"/>
      <c r="BD1" s="295"/>
      <c r="BE1" s="295"/>
      <c r="BF1" s="295"/>
      <c r="BG1" s="313"/>
      <c r="BH1" s="296"/>
      <c r="BI1" s="297"/>
      <c r="BJ1" s="314" t="s">
        <v>22</v>
      </c>
      <c r="BK1" s="534" t="s">
        <v>227</v>
      </c>
      <c r="BL1" s="295" t="s">
        <v>178</v>
      </c>
      <c r="BM1" s="295"/>
      <c r="BN1" s="295"/>
      <c r="BO1" s="295"/>
      <c r="BP1" s="295"/>
      <c r="BQ1" s="313"/>
      <c r="BR1" s="296"/>
      <c r="BS1" s="297"/>
      <c r="BT1" s="314" t="s">
        <v>22</v>
      </c>
      <c r="BU1" s="534">
        <v>2019</v>
      </c>
      <c r="BV1" s="295" t="s">
        <v>178</v>
      </c>
      <c r="BW1" s="295"/>
      <c r="BX1" s="295"/>
      <c r="BY1" s="295"/>
      <c r="BZ1" s="295"/>
      <c r="CA1" s="313"/>
      <c r="CB1" s="296"/>
      <c r="CC1" s="297"/>
      <c r="CD1" s="314" t="s">
        <v>22</v>
      </c>
      <c r="CE1" s="534">
        <v>2020</v>
      </c>
      <c r="CF1" s="295" t="s">
        <v>178</v>
      </c>
      <c r="CG1" s="295"/>
      <c r="CH1" s="295"/>
      <c r="CI1" s="295"/>
      <c r="CJ1" s="295"/>
      <c r="CK1" s="313"/>
      <c r="CL1" s="296"/>
      <c r="CM1" s="297"/>
      <c r="CN1" s="314" t="s">
        <v>22</v>
      </c>
      <c r="CO1" s="534">
        <v>2021</v>
      </c>
      <c r="CP1" s="295" t="s">
        <v>178</v>
      </c>
      <c r="CQ1" s="295"/>
      <c r="CR1" s="295"/>
      <c r="CS1" s="295"/>
      <c r="CT1" s="295"/>
      <c r="CU1" s="313"/>
      <c r="CV1" s="296"/>
      <c r="CW1" s="297"/>
      <c r="CX1" s="314" t="s">
        <v>22</v>
      </c>
      <c r="CY1" s="534">
        <v>2022</v>
      </c>
      <c r="CZ1" s="295" t="s">
        <v>178</v>
      </c>
      <c r="DA1" s="295"/>
      <c r="DB1" s="295"/>
      <c r="DC1" s="295"/>
      <c r="DD1" s="295"/>
      <c r="DE1" s="313"/>
      <c r="DF1" s="296"/>
      <c r="DG1" s="297"/>
      <c r="DH1" s="314" t="s">
        <v>22</v>
      </c>
      <c r="DI1" s="534">
        <v>2022</v>
      </c>
      <c r="DJ1" s="295" t="s">
        <v>178</v>
      </c>
      <c r="DK1" s="295"/>
      <c r="DL1" s="295"/>
      <c r="DM1" s="295"/>
      <c r="DN1" s="295"/>
      <c r="DO1" s="313"/>
      <c r="DP1" s="296"/>
      <c r="DQ1" s="297"/>
    </row>
    <row xmlns:x14ac="http://schemas.microsoft.com/office/spreadsheetml/2009/9/ac" r="2" s="298" customFormat="true" ht="30" customHeight="true" x14ac:dyDescent="0.25">
      <c r="A2" s="549" t="s">
        <v>245</v>
      </c>
      <c r="B2" s="301" t="s">
        <v>214</v>
      </c>
      <c r="C2" s="245" t="s">
        <v>176</v>
      </c>
      <c r="D2" s="245" t="s">
        <v>175</v>
      </c>
      <c r="E2" s="302"/>
      <c r="F2" s="302"/>
      <c r="G2" s="302"/>
      <c r="H2" s="302"/>
      <c r="I2" s="303"/>
      <c r="J2" s="299" t="s">
        <v>228</v>
      </c>
      <c r="K2" s="345"/>
      <c r="L2" s="301" t="s">
        <v>215</v>
      </c>
      <c r="M2" s="245" t="s">
        <v>176</v>
      </c>
      <c r="N2" s="245" t="s">
        <v>175</v>
      </c>
      <c r="O2" s="302"/>
      <c r="P2" s="302"/>
      <c r="Q2" s="302"/>
      <c r="R2" s="302"/>
      <c r="S2" s="303"/>
      <c r="T2" s="299" t="s">
        <v>228</v>
      </c>
      <c r="U2" s="345"/>
      <c r="V2" s="301" t="s">
        <v>216</v>
      </c>
      <c r="W2" s="245" t="s">
        <v>176</v>
      </c>
      <c r="X2" s="245" t="s">
        <v>175</v>
      </c>
      <c r="Y2" s="302"/>
      <c r="Z2" s="302"/>
      <c r="AA2" s="302"/>
      <c r="AB2" s="302"/>
      <c r="AC2" s="303"/>
      <c r="AD2" s="299" t="s">
        <v>228</v>
      </c>
      <c r="AE2" s="345"/>
      <c r="AF2" s="301" t="s">
        <v>217</v>
      </c>
      <c r="AG2" s="245" t="s">
        <v>176</v>
      </c>
      <c r="AH2" s="245" t="s">
        <v>175</v>
      </c>
      <c r="AI2" s="302"/>
      <c r="AJ2" s="302"/>
      <c r="AK2" s="302"/>
      <c r="AL2" s="302"/>
      <c r="AM2" s="303"/>
      <c r="AN2" s="299" t="s">
        <v>228</v>
      </c>
      <c r="AO2" s="345"/>
      <c r="AP2" s="301" t="s">
        <v>218</v>
      </c>
      <c r="AQ2" s="245" t="s">
        <v>176</v>
      </c>
      <c r="AR2" s="245" t="s">
        <v>175</v>
      </c>
      <c r="AS2" s="302"/>
      <c r="AT2" s="302"/>
      <c r="AU2" s="302"/>
      <c r="AV2" s="302"/>
      <c r="AW2" s="303"/>
      <c r="AX2" s="299" t="s">
        <v>228</v>
      </c>
      <c r="AY2" s="345"/>
      <c r="AZ2" s="301" t="s">
        <v>219</v>
      </c>
      <c r="BA2" s="245" t="s">
        <v>176</v>
      </c>
      <c r="BB2" s="245" t="s">
        <v>175</v>
      </c>
      <c r="BC2" s="302"/>
      <c r="BD2" s="302"/>
      <c r="BE2" s="302"/>
      <c r="BF2" s="302"/>
      <c r="BG2" s="303"/>
      <c r="BH2" s="299" t="s">
        <v>228</v>
      </c>
      <c r="BI2" s="345"/>
      <c r="BJ2" s="301" t="s">
        <v>220</v>
      </c>
      <c r="BK2" s="245" t="s">
        <v>176</v>
      </c>
      <c r="BL2" s="245" t="s">
        <v>175</v>
      </c>
      <c r="BM2" s="302"/>
      <c r="BN2" s="302"/>
      <c r="BO2" s="302"/>
      <c r="BP2" s="302"/>
      <c r="BQ2" s="303"/>
      <c r="BR2" s="299" t="s">
        <v>228</v>
      </c>
      <c r="BS2" s="300"/>
      <c r="BT2" s="301" t="s">
        <v>257</v>
      </c>
      <c r="BU2" s="245" t="s">
        <v>176</v>
      </c>
      <c r="BV2" s="245" t="s">
        <v>255</v>
      </c>
      <c r="BW2" s="302"/>
      <c r="BX2" s="302"/>
      <c r="BY2" s="302"/>
      <c r="BZ2" s="302"/>
      <c r="CA2" s="303"/>
      <c r="CB2" s="299" t="s">
        <v>228</v>
      </c>
      <c r="CC2" s="300"/>
      <c r="CD2" s="301" t="s">
        <v>250</v>
      </c>
      <c r="CE2" s="245" t="s">
        <v>176</v>
      </c>
      <c r="CF2" s="245" t="s">
        <v>175</v>
      </c>
      <c r="CG2" s="302"/>
      <c r="CH2" s="302"/>
      <c r="CI2" s="302"/>
      <c r="CJ2" s="302"/>
      <c r="CK2" s="303"/>
      <c r="CL2" s="299" t="s">
        <v>228</v>
      </c>
      <c r="CM2" s="300"/>
      <c r="CN2" s="301" t="s">
        <v>251</v>
      </c>
      <c r="CO2" s="245" t="s">
        <v>176</v>
      </c>
      <c r="CP2" s="245" t="s">
        <v>175</v>
      </c>
      <c r="CQ2" s="302"/>
      <c r="CR2" s="302"/>
      <c r="CS2" s="302"/>
      <c r="CT2" s="302"/>
      <c r="CU2" s="303"/>
      <c r="CV2" s="299" t="s">
        <v>228</v>
      </c>
      <c r="CW2" s="300"/>
      <c r="CX2" s="301" t="s">
        <v>252</v>
      </c>
      <c r="CY2" s="245" t="s">
        <v>176</v>
      </c>
      <c r="CZ2" s="245" t="s">
        <v>175</v>
      </c>
      <c r="DA2" s="302"/>
      <c r="DB2" s="302"/>
      <c r="DC2" s="302"/>
      <c r="DD2" s="302"/>
      <c r="DE2" s="303"/>
      <c r="DF2" s="299" t="s">
        <v>228</v>
      </c>
      <c r="DG2" s="300"/>
      <c r="DH2" s="301" t="s">
        <v>253</v>
      </c>
      <c r="DI2" s="245" t="s">
        <v>176</v>
      </c>
      <c r="DJ2" s="245" t="s">
        <v>255</v>
      </c>
      <c r="DK2" s="302"/>
      <c r="DL2" s="302"/>
      <c r="DM2" s="302"/>
      <c r="DN2" s="302"/>
      <c r="DO2" s="303"/>
      <c r="DP2" s="299" t="s">
        <v>228</v>
      </c>
      <c r="DQ2" s="300"/>
    </row>
    <row xmlns:x14ac="http://schemas.microsoft.com/office/spreadsheetml/2009/9/ac" r="3" s="238" customFormat="true" ht="18" customHeight="true" x14ac:dyDescent="0.25">
      <c r="A3" s="549"/>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344" t="s">
        <v>167</v>
      </c>
      <c r="BU3" s="247" t="s">
        <v>56</v>
      </c>
      <c r="BV3" s="248" t="s">
        <v>7</v>
      </c>
      <c r="BW3" s="249" t="s">
        <v>1</v>
      </c>
      <c r="BX3" s="249" t="s">
        <v>2</v>
      </c>
      <c r="BY3" s="249" t="s">
        <v>16</v>
      </c>
      <c r="BZ3" s="249" t="s">
        <v>17</v>
      </c>
      <c r="CA3" s="250" t="s">
        <v>18</v>
      </c>
      <c r="CB3" s="236"/>
      <c r="CC3" s="251"/>
      <c r="CD3" s="344" t="s">
        <v>167</v>
      </c>
      <c r="CE3" s="247" t="s">
        <v>56</v>
      </c>
      <c r="CF3" s="248" t="s">
        <v>7</v>
      </c>
      <c r="CG3" s="249" t="s">
        <v>1</v>
      </c>
      <c r="CH3" s="249" t="s">
        <v>2</v>
      </c>
      <c r="CI3" s="249" t="s">
        <v>16</v>
      </c>
      <c r="CJ3" s="249" t="s">
        <v>17</v>
      </c>
      <c r="CK3" s="250" t="s">
        <v>18</v>
      </c>
      <c r="CL3" s="236"/>
      <c r="CM3" s="251"/>
      <c r="CN3" s="344" t="s">
        <v>167</v>
      </c>
      <c r="CO3" s="247" t="s">
        <v>56</v>
      </c>
      <c r="CP3" s="248" t="s">
        <v>7</v>
      </c>
      <c r="CQ3" s="249" t="s">
        <v>1</v>
      </c>
      <c r="CR3" s="249" t="s">
        <v>2</v>
      </c>
      <c r="CS3" s="249" t="s">
        <v>16</v>
      </c>
      <c r="CT3" s="249" t="s">
        <v>17</v>
      </c>
      <c r="CU3" s="250" t="s">
        <v>18</v>
      </c>
      <c r="CV3" s="236"/>
      <c r="CW3" s="251"/>
      <c r="CX3" s="344" t="s">
        <v>167</v>
      </c>
      <c r="CY3" s="247" t="s">
        <v>56</v>
      </c>
      <c r="CZ3" s="248" t="s">
        <v>7</v>
      </c>
      <c r="DA3" s="249" t="s">
        <v>1</v>
      </c>
      <c r="DB3" s="249" t="s">
        <v>2</v>
      </c>
      <c r="DC3" s="249" t="s">
        <v>16</v>
      </c>
      <c r="DD3" s="249" t="s">
        <v>17</v>
      </c>
      <c r="DE3" s="250" t="s">
        <v>18</v>
      </c>
      <c r="DF3" s="236"/>
      <c r="DG3" s="251"/>
      <c r="DH3" s="344" t="s">
        <v>167</v>
      </c>
      <c r="DI3" s="247" t="s">
        <v>56</v>
      </c>
      <c r="DJ3" s="248" t="s">
        <v>7</v>
      </c>
      <c r="DK3" s="249" t="s">
        <v>1</v>
      </c>
      <c r="DL3" s="249" t="s">
        <v>2</v>
      </c>
      <c r="DM3" s="249" t="s">
        <v>16</v>
      </c>
      <c r="DN3" s="249" t="s">
        <v>17</v>
      </c>
      <c r="DO3" s="250" t="s">
        <v>18</v>
      </c>
      <c r="DP3" s="236"/>
      <c r="DQ3" s="251"/>
      <c r="DR3" s="237"/>
      <c r="EB3" s="237"/>
      <c r="EL3" s="237"/>
      <c r="EV3" s="237"/>
      <c r="FF3" s="237"/>
      <c r="FP3" s="237"/>
      <c r="FZ3" s="237"/>
      <c r="GJ3" s="237"/>
      <c r="GT3" s="237"/>
      <c r="HD3" s="237"/>
      <c r="HN3" s="237"/>
      <c r="HX3" s="237"/>
      <c r="IH3" s="237"/>
    </row>
    <row xmlns:x14ac="http://schemas.microsoft.com/office/spreadsheetml/2009/9/ac" r="4" s="4" customFormat="true" x14ac:dyDescent="0.25">
      <c r="A4" s="366" t="str">
        <f>IF(ISBLANK('Data Summary'!A6),"",'Data Summary'!A6)</f>
        <v>NLD_2013_UIS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f t="shared" si="1"/>
        <v>0</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183</v>
      </c>
      <c r="BA4" s="132" t="s">
        <v>3</v>
      </c>
      <c r="BB4" s="8">
        <f t="shared" ref="BB4:BG4" si="5">IF(COUNTA(BB14)=0,"",BB14)</f>
        <v>0</v>
      </c>
      <c r="BC4" s="8" t="str">
        <f t="shared" si="5"/>
        <v/>
      </c>
      <c r="BD4" s="8" t="str">
        <f t="shared" si="5"/>
        <v/>
      </c>
      <c r="BE4" s="8" t="str">
        <f t="shared" si="5"/>
        <v/>
      </c>
      <c r="BF4" s="8">
        <f t="shared" si="5"/>
        <v>0</v>
      </c>
      <c r="BG4" s="25">
        <f t="shared" si="5"/>
        <v>0</v>
      </c>
      <c r="BH4" s="19"/>
      <c r="BI4" s="14"/>
      <c r="BJ4" s="101" t="s">
        <v>183</v>
      </c>
      <c r="BK4" s="132" t="s">
        <v>3</v>
      </c>
      <c r="BL4" s="8">
        <f t="shared" ref="BL4:BQ4" si="6">IF(COUNTA(BL14)=0,"",BL14)</f>
        <v>0</v>
      </c>
      <c r="BM4" s="8" t="str">
        <f t="shared" si="6"/>
        <v/>
      </c>
      <c r="BN4" s="8" t="str">
        <f t="shared" si="6"/>
        <v/>
      </c>
      <c r="BO4" s="8" t="str">
        <f t="shared" si="6"/>
        <v/>
      </c>
      <c r="BP4" s="8">
        <f t="shared" si="6"/>
        <v>0</v>
      </c>
      <c r="BQ4" s="25">
        <f t="shared" si="6"/>
        <v>0</v>
      </c>
      <c r="BR4" s="19"/>
      <c r="BS4" s="14"/>
      <c r="BT4" s="101" t="s">
        <v>183</v>
      </c>
      <c r="BU4" s="132" t="s">
        <v>3</v>
      </c>
      <c r="BV4" s="8">
        <f t="shared" ref="BV4:BY4" si="7">IF(COUNTA(BV14)=0,"",BV14)</f>
        <v>0</v>
      </c>
      <c r="BW4" s="8" t="str">
        <f t="shared" si="7"/>
        <v/>
      </c>
      <c r="BX4" s="8" t="str">
        <f t="shared" si="7"/>
        <v/>
      </c>
      <c r="BY4" s="8" t="str">
        <f t="shared" si="7"/>
        <v/>
      </c>
      <c r="BZ4" s="8"/>
      <c r="CA4" s="25"/>
      <c r="CB4" s="19"/>
      <c r="CC4" s="14"/>
      <c r="CD4" s="101" t="s">
        <v>183</v>
      </c>
      <c r="CE4" s="132" t="s">
        <v>3</v>
      </c>
      <c r="CF4" s="8">
        <f t="shared" ref="CF4:CK4" si="8">IF(COUNTA(CF14)=0,"",CF14)</f>
        <v>0</v>
      </c>
      <c r="CG4" s="8" t="str">
        <f t="shared" si="8"/>
        <v/>
      </c>
      <c r="CH4" s="8" t="str">
        <f t="shared" si="8"/>
        <v/>
      </c>
      <c r="CI4" s="8" t="str">
        <f t="shared" si="8"/>
        <v/>
      </c>
      <c r="CJ4" s="8">
        <f t="shared" si="8"/>
        <v>0</v>
      </c>
      <c r="CK4" s="25">
        <f t="shared" si="8"/>
        <v>0</v>
      </c>
      <c r="CL4" s="19"/>
      <c r="CM4" s="14"/>
      <c r="CN4" s="101" t="s">
        <v>183</v>
      </c>
      <c r="CO4" s="132" t="s">
        <v>3</v>
      </c>
      <c r="CP4" s="8">
        <f t="shared" ref="CP4:CU4" si="9">IF(COUNTA(CP14)=0,"",CP14)</f>
        <v>0</v>
      </c>
      <c r="CQ4" s="8" t="str">
        <f t="shared" si="9"/>
        <v/>
      </c>
      <c r="CR4" s="8" t="str">
        <f t="shared" si="9"/>
        <v/>
      </c>
      <c r="CS4" s="8" t="str">
        <f t="shared" si="9"/>
        <v/>
      </c>
      <c r="CT4" s="8">
        <f t="shared" si="9"/>
        <v>0</v>
      </c>
      <c r="CU4" s="25">
        <f t="shared" si="9"/>
        <v>0</v>
      </c>
      <c r="CV4" s="19"/>
      <c r="CW4" s="14"/>
      <c r="CX4" s="101" t="s">
        <v>183</v>
      </c>
      <c r="CY4" s="132" t="s">
        <v>3</v>
      </c>
      <c r="CZ4" s="8">
        <f t="shared" ref="CZ4:DE4" si="10">IF(COUNTA(CZ14)=0,"",CZ14)</f>
        <v>0</v>
      </c>
      <c r="DA4" s="8" t="str">
        <f t="shared" si="10"/>
        <v/>
      </c>
      <c r="DB4" s="8" t="str">
        <f t="shared" si="10"/>
        <v/>
      </c>
      <c r="DC4" s="8" t="str">
        <f t="shared" si="10"/>
        <v/>
      </c>
      <c r="DD4" s="8">
        <f t="shared" si="10"/>
        <v>0</v>
      </c>
      <c r="DE4" s="25">
        <f t="shared" si="10"/>
        <v>0</v>
      </c>
      <c r="DF4" s="19"/>
      <c r="DG4" s="14"/>
      <c r="DH4" s="101" t="s">
        <v>183</v>
      </c>
      <c r="DI4" s="132" t="s">
        <v>3</v>
      </c>
      <c r="DJ4" s="8">
        <f t="shared" ref="DJ4:DO4" si="11">IF(COUNTA(DJ14)=0,"",DJ14)</f>
        <v>0</v>
      </c>
      <c r="DK4" s="8" t="str">
        <f t="shared" si="11"/>
        <v/>
      </c>
      <c r="DL4" s="8" t="str">
        <f t="shared" si="11"/>
        <v/>
      </c>
      <c r="DM4" s="8" t="str">
        <f t="shared" si="11"/>
        <v/>
      </c>
      <c r="DN4" s="8">
        <f t="shared" si="11"/>
        <v>0</v>
      </c>
      <c r="DO4" s="25">
        <f t="shared" si="11"/>
        <v>0</v>
      </c>
      <c r="DP4" s="19"/>
      <c r="DQ4" s="14"/>
      <c r="DR4" s="109"/>
      <c r="EB4" s="109"/>
      <c r="EL4" s="109"/>
      <c r="EV4" s="109"/>
      <c r="FF4" s="109"/>
      <c r="FP4" s="109"/>
      <c r="FZ4" s="109"/>
      <c r="GJ4" s="109"/>
      <c r="GT4" s="109"/>
      <c r="HD4" s="109"/>
      <c r="HN4" s="109"/>
      <c r="HX4" s="109"/>
      <c r="IH4" s="109"/>
    </row>
    <row xmlns:x14ac="http://schemas.microsoft.com/office/spreadsheetml/2009/9/ac" r="5" s="4" customFormat="true" x14ac:dyDescent="0.25">
      <c r="A5" s="366" t="str">
        <f ca="true">IF(ISBLANK('Data Summary'!A7),"",'Data Summary'!A7)</f>
        <v>NLD_2014_UIS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f>IF((COUNTA(BP15:BP26)=0)+(COUNTA(BP14)=0),"",100-BP14-SUMPRODUCT(BK15:BK26,BP15:BP26))</f>
        <v>0</v>
      </c>
      <c r="BQ5" s="25">
        <f>IF((COUNTA(BQ15:BQ26)=0)+(COUNTA(BQ14)=0),"",100-BQ14-SUMPRODUCT(BK15:BK26,BQ15:BQ26))</f>
        <v>0</v>
      </c>
      <c r="BR5" s="19"/>
      <c r="BS5" s="14"/>
      <c r="BT5" s="101"/>
      <c r="BU5" s="132" t="s">
        <v>0</v>
      </c>
      <c r="BV5" s="8">
        <f>IF((COUNTA(BV15:BV26)=0)+(COUNTA(BV14)=0),"",100-BV14-SUMPRODUCT(BU15:BU26,BV15:BV26))</f>
        <v>0</v>
      </c>
      <c r="BW5" s="8" t="str">
        <f>IF((COUNTA(BW15:BW26)=0)+(COUNTA(BW14)=0),"",100-BW14-SUMPRODUCT(BU15:BU26,BW15:BW26))</f>
        <v/>
      </c>
      <c r="BX5" s="8" t="str">
        <f>IF((COUNTA(BX15:BX26)=0)+(COUNTA(BX14)=0),"",100-BX14-SUMPRODUCT(BU15:BU26,BX15:BX26))</f>
        <v/>
      </c>
      <c r="BY5" s="8" t="str">
        <f>IF((COUNTA(BY15:BY26)=0)+(COUNTA(BY14)=0),"",100-BY14-SUMPRODUCT(BU15:BU26,BY15:BY26))</f>
        <v/>
      </c>
      <c r="BZ5" s="8"/>
      <c r="CA5" s="25"/>
      <c r="CB5" s="19"/>
      <c r="CC5" s="14"/>
      <c r="CD5" s="101"/>
      <c r="CE5" s="132" t="s">
        <v>0</v>
      </c>
      <c r="CF5" s="8">
        <f>IF((COUNTA(CF15:CF26)=0)+(COUNTA(CF14)=0),"",100-CF14-SUMPRODUCT(CE15:CE26,CF15:CF26))</f>
        <v>0</v>
      </c>
      <c r="CG5" s="8" t="str">
        <f>IF((COUNTA(CG15:CG26)=0)+(COUNTA(CG14)=0),"",100-CG14-SUMPRODUCT(CE15:CE26,CG15:CG26))</f>
        <v/>
      </c>
      <c r="CH5" s="8" t="str">
        <f>IF((COUNTA(CH15:CH26)=0)+(COUNTA(CH14)=0),"",100-CH14-SUMPRODUCT(CE15:CE26,CH15:CH26))</f>
        <v/>
      </c>
      <c r="CI5" s="8" t="str">
        <f>IF((COUNTA(CI15:CI26)=0)+(COUNTA(CI14)=0),"",100-CI14-SUMPRODUCT(CE15:CE26,CI15:CI26))</f>
        <v/>
      </c>
      <c r="CJ5" s="8">
        <f>IF((COUNTA(CJ15:CJ26)=0)+(COUNTA(CJ14)=0),"",100-CJ14-SUMPRODUCT(CE15:CE26,CJ15:CJ26))</f>
        <v>0</v>
      </c>
      <c r="CK5" s="25">
        <f>IF((COUNTA(CK15:CK26)=0)+(COUNTA(CK14)=0),"",100-CK14-SUMPRODUCT(CE15:CE26,CK15:CK26))</f>
        <v>0</v>
      </c>
      <c r="CL5" s="19"/>
      <c r="CM5" s="14"/>
      <c r="CN5" s="101"/>
      <c r="CO5" s="132" t="s">
        <v>0</v>
      </c>
      <c r="CP5" s="8">
        <f>IF((COUNTA(CP15:CP26)=0)+(COUNTA(CP14)=0),"",100-CP14-SUMPRODUCT(CO15:CO26,CP15:CP26))</f>
        <v>0</v>
      </c>
      <c r="CQ5" s="8" t="str">
        <f>IF((COUNTA(CQ15:CQ26)=0)+(COUNTA(CQ14)=0),"",100-CQ14-SUMPRODUCT(CO15:CO26,CQ15:CQ26))</f>
        <v/>
      </c>
      <c r="CR5" s="8" t="str">
        <f>IF((COUNTA(CR15:CR26)=0)+(COUNTA(CR14)=0),"",100-CR14-SUMPRODUCT(CO15:CO26,CR15:CR26))</f>
        <v/>
      </c>
      <c r="CS5" s="8" t="str">
        <f>IF((COUNTA(CS15:CS26)=0)+(COUNTA(CS14)=0),"",100-CS14-SUMPRODUCT(CO15:CO26,CS15:CS26))</f>
        <v/>
      </c>
      <c r="CT5" s="8">
        <f>IF((COUNTA(CT15:CT26)=0)+(COUNTA(CT14)=0),"",100-CT14-SUMPRODUCT(CO15:CO26,CT15:CT26))</f>
        <v>0</v>
      </c>
      <c r="CU5" s="25">
        <f>IF((COUNTA(CU15:CU26)=0)+(COUNTA(CU14)=0),"",100-CU14-SUMPRODUCT(CO15:CO26,CU15:CU26))</f>
        <v>0</v>
      </c>
      <c r="CV5" s="19"/>
      <c r="CW5" s="14"/>
      <c r="CX5" s="101"/>
      <c r="CY5" s="132" t="s">
        <v>0</v>
      </c>
      <c r="CZ5" s="8">
        <f>IF((COUNTA(CZ15:CZ26)=0)+(COUNTA(CZ14)=0),"",100-CZ14-SUMPRODUCT(CY15:CY26,CZ15:CZ26))</f>
        <v>0</v>
      </c>
      <c r="DA5" s="8" t="str">
        <f>IF((COUNTA(DA15:DA26)=0)+(COUNTA(DA14)=0),"",100-DA14-SUMPRODUCT(CY15:CY26,DA15:DA26))</f>
        <v/>
      </c>
      <c r="DB5" s="8" t="str">
        <f>IF((COUNTA(DB15:DB26)=0)+(COUNTA(DB14)=0),"",100-DB14-SUMPRODUCT(CY15:CY26,DB15:DB26))</f>
        <v/>
      </c>
      <c r="DC5" s="8" t="str">
        <f>IF((COUNTA(DC15:DC26)=0)+(COUNTA(DC14)=0),"",100-DC14-SUMPRODUCT(CY15:CY26,DC15:DC26))</f>
        <v/>
      </c>
      <c r="DD5" s="8">
        <f>IF((COUNTA(DD15:DD26)=0)+(COUNTA(DD14)=0),"",100-DD14-SUMPRODUCT(CY15:CY26,DD15:DD26))</f>
        <v>0</v>
      </c>
      <c r="DE5" s="25">
        <f>IF((COUNTA(DE15:DE26)=0)+(COUNTA(DE14)=0),"",100-DE14-SUMPRODUCT(CY15:CY26,DE15:DE26))</f>
        <v>0</v>
      </c>
      <c r="DF5" s="19"/>
      <c r="DG5" s="14"/>
      <c r="DH5" s="101"/>
      <c r="DI5" s="132" t="s">
        <v>0</v>
      </c>
      <c r="DJ5" s="8">
        <f>IF((COUNTA(DJ15:DJ26)=0)+(COUNTA(DJ14)=0),"",100-DJ14-SUMPRODUCT(DI15:DI26,DJ15:DJ26))</f>
        <v>0</v>
      </c>
      <c r="DK5" s="8" t="str">
        <f>IF((COUNTA(DK15:DK26)=0)+(COUNTA(DK14)=0),"",100-DK14-SUMPRODUCT(DI15:DI26,DK15:DK26))</f>
        <v/>
      </c>
      <c r="DL5" s="8" t="str">
        <f>IF((COUNTA(DL15:DL26)=0)+(COUNTA(DL14)=0),"",100-DL14-SUMPRODUCT(DI15:DI26,DL15:DL26))</f>
        <v/>
      </c>
      <c r="DM5" s="8" t="str">
        <f>IF((COUNTA(DM15:DM26)=0)+(COUNTA(DM14)=0),"",100-DM14-SUMPRODUCT(DI15:DI26,DM15:DM26))</f>
        <v/>
      </c>
      <c r="DN5" s="8">
        <f>IF((COUNTA(DN15:DN26)=0)+(COUNTA(DN14)=0),"",100-DN14-SUMPRODUCT(DI15:DI26,DN15:DN26))</f>
        <v>0</v>
      </c>
      <c r="DO5" s="25">
        <f>IF((COUNTA(DO15:DO26)=0)+(COUNTA(DO14)=0),"",100-DO14-SUMPRODUCT(DI15:DI26,DO15:DO26))</f>
        <v>0</v>
      </c>
      <c r="DP5" s="19"/>
      <c r="DQ5" s="14"/>
      <c r="DR5" s="109"/>
      <c r="EB5" s="109"/>
      <c r="EL5" s="109"/>
      <c r="EV5" s="109"/>
      <c r="FF5" s="109"/>
      <c r="FP5" s="109"/>
      <c r="FZ5" s="109"/>
      <c r="GJ5" s="109"/>
      <c r="GT5" s="109"/>
      <c r="HD5" s="109"/>
      <c r="HN5" s="109"/>
      <c r="HX5" s="109"/>
      <c r="IH5" s="109"/>
    </row>
    <row xmlns:x14ac="http://schemas.microsoft.com/office/spreadsheetml/2009/9/ac" r="6" s="4" customFormat="true" x14ac:dyDescent="0.25">
      <c r="A6" s="366" t="str">
        <f ca="true">IF(ISBLANK('Data Summary'!A8),"",'Data Summary'!A8)</f>
        <v>NLD_2015_UIS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183</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f>IF(COUNTA(BP15:BP26)=0,"",SUMPRODUCT(BP15:BP26,BK15:BK26))</f>
        <v>100</v>
      </c>
      <c r="BQ6" s="25">
        <f>IF(COUNTA(BQ15:BQ26)=0,"",SUMPRODUCT(BQ15:BQ26,BK15:BK26))</f>
        <v>100</v>
      </c>
      <c r="BR6" s="19"/>
      <c r="BS6" s="14"/>
      <c r="BT6" s="101" t="s">
        <v>183</v>
      </c>
      <c r="BU6" s="132" t="s">
        <v>19</v>
      </c>
      <c r="BV6" s="8">
        <f>IF(COUNTA(BV15:BV26)=0,"",SUMPRODUCT(BV15:BV26,BU15:BU26))</f>
        <v>100</v>
      </c>
      <c r="BW6" s="8" t="str">
        <f>IF(COUNTA(BW15:BW26)=0,"",SUMPRODUCT(BW15:BW26,BU15:BU26))</f>
        <v/>
      </c>
      <c r="BX6" s="8" t="str">
        <f>IF(COUNTA(BX15:BX26)=0,"",SUMPRODUCT(BX15:BX26,BU15:BU26))</f>
        <v/>
      </c>
      <c r="BY6" s="8" t="str">
        <f>IF(COUNTA(BY15:BY26)=0,"",SUMPRODUCT(BY15:BY26,BU15:BU26))</f>
        <v/>
      </c>
      <c r="BZ6" s="8"/>
      <c r="CA6" s="25"/>
      <c r="CB6" s="19"/>
      <c r="CC6" s="14"/>
      <c r="CD6" s="101" t="s">
        <v>183</v>
      </c>
      <c r="CE6" s="132" t="s">
        <v>19</v>
      </c>
      <c r="CF6" s="8">
        <f>IF(COUNTA(CF15:CF26)=0,"",SUMPRODUCT(CF15:CF26,CE15:CE26))</f>
        <v>100</v>
      </c>
      <c r="CG6" s="8" t="str">
        <f>IF(COUNTA(CG15:CG26)=0,"",SUMPRODUCT(CG15:CG26,CE15:CE26))</f>
        <v/>
      </c>
      <c r="CH6" s="8" t="str">
        <f>IF(COUNTA(CH15:CH26)=0,"",SUMPRODUCT(CH15:CH26,CE15:CE26))</f>
        <v/>
      </c>
      <c r="CI6" s="8" t="str">
        <f>IF(COUNTA(CI15:CI26)=0,"",SUMPRODUCT(CI15:CI26,CE15:CE26))</f>
        <v/>
      </c>
      <c r="CJ6" s="8">
        <f>IF(COUNTA(CJ15:CJ26)=0,"",SUMPRODUCT(CJ15:CJ26,CE15:CE26))</f>
        <v>100</v>
      </c>
      <c r="CK6" s="25">
        <f>IF(COUNTA(CK15:CK26)=0,"",SUMPRODUCT(CK15:CK26,CE15:CE26))</f>
        <v>100</v>
      </c>
      <c r="CL6" s="19"/>
      <c r="CM6" s="14"/>
      <c r="CN6" s="101" t="s">
        <v>183</v>
      </c>
      <c r="CO6" s="132" t="s">
        <v>19</v>
      </c>
      <c r="CP6" s="8">
        <f>IF(COUNTA(CP15:CP26)=0,"",SUMPRODUCT(CP15:CP26,CO15:CO26))</f>
        <v>100</v>
      </c>
      <c r="CQ6" s="8" t="str">
        <f>IF(COUNTA(CQ15:CQ26)=0,"",SUMPRODUCT(CQ15:CQ26,CO15:CO26))</f>
        <v/>
      </c>
      <c r="CR6" s="8" t="str">
        <f>IF(COUNTA(CR15:CR26)=0,"",SUMPRODUCT(CR15:CR26,CO15:CO26))</f>
        <v/>
      </c>
      <c r="CS6" s="8" t="str">
        <f>IF(COUNTA(CS15:CS26)=0,"",SUMPRODUCT(CS15:CS26,CO15:CO26))</f>
        <v/>
      </c>
      <c r="CT6" s="8">
        <f>IF(COUNTA(CT15:CT26)=0,"",SUMPRODUCT(CT15:CT26,CO15:CO26))</f>
        <v>100</v>
      </c>
      <c r="CU6" s="25">
        <f>IF(COUNTA(CU15:CU26)=0,"",SUMPRODUCT(CU15:CU26,CO15:CO26))</f>
        <v>100</v>
      </c>
      <c r="CV6" s="19"/>
      <c r="CW6" s="14"/>
      <c r="CX6" s="101" t="s">
        <v>183</v>
      </c>
      <c r="CY6" s="132" t="s">
        <v>19</v>
      </c>
      <c r="CZ6" s="8">
        <f>IF(COUNTA(CZ15:CZ26)=0,"",SUMPRODUCT(CZ15:CZ26,CY15:CY26))</f>
        <v>100</v>
      </c>
      <c r="DA6" s="8" t="str">
        <f>IF(COUNTA(DA15:DA26)=0,"",SUMPRODUCT(DA15:DA26,CY15:CY26))</f>
        <v/>
      </c>
      <c r="DB6" s="8" t="str">
        <f>IF(COUNTA(DB15:DB26)=0,"",SUMPRODUCT(DB15:DB26,CY15:CY26))</f>
        <v/>
      </c>
      <c r="DC6" s="8" t="str">
        <f>IF(COUNTA(DC15:DC26)=0,"",SUMPRODUCT(DC15:DC26,CY15:CY26))</f>
        <v/>
      </c>
      <c r="DD6" s="8">
        <f>IF(COUNTA(DD15:DD26)=0,"",SUMPRODUCT(DD15:DD26,CY15:CY26))</f>
        <v>100</v>
      </c>
      <c r="DE6" s="25">
        <f>IF(COUNTA(DE15:DE26)=0,"",SUMPRODUCT(DE15:DE26,CY15:CY26))</f>
        <v>100</v>
      </c>
      <c r="DF6" s="19"/>
      <c r="DG6" s="14"/>
      <c r="DH6" s="101" t="s">
        <v>183</v>
      </c>
      <c r="DI6" s="132" t="s">
        <v>19</v>
      </c>
      <c r="DJ6" s="8">
        <f>IF(COUNTA(DJ15:DJ26)=0,"",SUMPRODUCT(DJ15:DJ26,DI15:DI26))</f>
        <v>100</v>
      </c>
      <c r="DK6" s="8" t="str">
        <f>IF(COUNTA(DK15:DK26)=0,"",SUMPRODUCT(DK15:DK26,DI15:DI26))</f>
        <v/>
      </c>
      <c r="DL6" s="8" t="str">
        <f>IF(COUNTA(DL15:DL26)=0,"",SUMPRODUCT(DL15:DL26,DI15:DI26))</f>
        <v/>
      </c>
      <c r="DM6" s="8" t="str">
        <f>IF(COUNTA(DM15:DM26)=0,"",SUMPRODUCT(DM15:DM26,DI15:DI26))</f>
        <v/>
      </c>
      <c r="DN6" s="8">
        <f>IF(COUNTA(DN15:DN26)=0,"",SUMPRODUCT(DN15:DN26,DI15:DI26))</f>
        <v>100</v>
      </c>
      <c r="DO6" s="25">
        <f>IF(COUNTA(DO15:DO26)=0,"",SUMPRODUCT(DO15:DO26,DI15:DI26))</f>
        <v>100</v>
      </c>
      <c r="DP6" s="19"/>
      <c r="DQ6" s="14"/>
      <c r="DR6" s="109"/>
      <c r="EB6" s="109"/>
      <c r="EL6" s="109"/>
      <c r="EV6" s="109"/>
      <c r="FF6" s="109"/>
      <c r="FP6" s="109"/>
      <c r="FZ6" s="109"/>
      <c r="GJ6" s="109"/>
      <c r="GT6" s="109"/>
      <c r="HD6" s="109"/>
      <c r="HN6" s="109"/>
      <c r="HX6" s="109"/>
      <c r="IH6" s="109"/>
    </row>
    <row xmlns:x14ac="http://schemas.microsoft.com/office/spreadsheetml/2009/9/ac" r="7" s="4" customFormat="true" x14ac:dyDescent="0.25">
      <c r="A7" s="366" t="str">
        <f ca="true">IF(ISBLANK('Data Summary'!A9),"",'Data Summary'!A9)</f>
        <v>NLD_2016_UIS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1"/>
      <c r="BU7" s="133" t="s">
        <v>53</v>
      </c>
      <c r="BV7" s="129"/>
      <c r="BW7" s="129"/>
      <c r="BX7" s="129"/>
      <c r="BY7" s="129"/>
      <c r="BZ7" s="129"/>
      <c r="CA7" s="70"/>
      <c r="CB7" s="19"/>
      <c r="CC7" s="14"/>
      <c r="CD7" s="101"/>
      <c r="CE7" s="133" t="s">
        <v>53</v>
      </c>
      <c r="CF7" s="129"/>
      <c r="CG7" s="129"/>
      <c r="CH7" s="129"/>
      <c r="CI7" s="129"/>
      <c r="CJ7" s="129"/>
      <c r="CK7" s="70"/>
      <c r="CL7" s="19"/>
      <c r="CM7" s="14"/>
      <c r="CN7" s="101"/>
      <c r="CO7" s="133" t="s">
        <v>53</v>
      </c>
      <c r="CP7" s="129"/>
      <c r="CQ7" s="129"/>
      <c r="CR7" s="129"/>
      <c r="CS7" s="129"/>
      <c r="CT7" s="129"/>
      <c r="CU7" s="70"/>
      <c r="CV7" s="19"/>
      <c r="CW7" s="14"/>
      <c r="CX7" s="101"/>
      <c r="CY7" s="133" t="s">
        <v>53</v>
      </c>
      <c r="CZ7" s="129"/>
      <c r="DA7" s="129"/>
      <c r="DB7" s="129"/>
      <c r="DC7" s="129"/>
      <c r="DD7" s="129"/>
      <c r="DE7" s="70"/>
      <c r="DF7" s="19"/>
      <c r="DG7" s="14"/>
      <c r="DH7" s="101"/>
      <c r="DI7" s="133" t="s">
        <v>53</v>
      </c>
      <c r="DJ7" s="129"/>
      <c r="DK7" s="129"/>
      <c r="DL7" s="129"/>
      <c r="DM7" s="129"/>
      <c r="DN7" s="129"/>
      <c r="DO7" s="70"/>
      <c r="DP7" s="19"/>
      <c r="DQ7" s="14"/>
      <c r="DR7" s="109"/>
      <c r="EB7" s="109"/>
      <c r="EL7" s="109"/>
      <c r="EV7" s="109"/>
      <c r="FF7" s="109"/>
      <c r="FP7" s="109"/>
      <c r="FZ7" s="109"/>
      <c r="GJ7" s="109"/>
      <c r="GT7" s="109"/>
      <c r="HD7" s="109"/>
      <c r="HN7" s="109"/>
      <c r="HX7" s="109"/>
      <c r="IH7" s="109"/>
    </row>
    <row xmlns:x14ac="http://schemas.microsoft.com/office/spreadsheetml/2009/9/ac" r="8" s="4" customFormat="true" x14ac:dyDescent="0.25">
      <c r="A8" s="366" t="str">
        <f ca="true">IF(ISBLANK('Data Summary'!A10),"",'Data Summary'!A10)</f>
        <v>NLD_2017_UIS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1"/>
      <c r="BU8" s="133" t="s">
        <v>58</v>
      </c>
      <c r="BV8" s="129"/>
      <c r="BW8" s="129"/>
      <c r="BX8" s="129"/>
      <c r="BY8" s="129"/>
      <c r="BZ8" s="129"/>
      <c r="CA8" s="70"/>
      <c r="CB8" s="19"/>
      <c r="CC8" s="14"/>
      <c r="CD8" s="101"/>
      <c r="CE8" s="133" t="s">
        <v>58</v>
      </c>
      <c r="CF8" s="129"/>
      <c r="CG8" s="129"/>
      <c r="CH8" s="129"/>
      <c r="CI8" s="129"/>
      <c r="CJ8" s="129"/>
      <c r="CK8" s="70"/>
      <c r="CL8" s="19"/>
      <c r="CM8" s="14"/>
      <c r="CN8" s="101"/>
      <c r="CO8" s="133" t="s">
        <v>58</v>
      </c>
      <c r="CP8" s="129"/>
      <c r="CQ8" s="129"/>
      <c r="CR8" s="129"/>
      <c r="CS8" s="129"/>
      <c r="CT8" s="129"/>
      <c r="CU8" s="70"/>
      <c r="CV8" s="19"/>
      <c r="CW8" s="14"/>
      <c r="CX8" s="101"/>
      <c r="CY8" s="133" t="s">
        <v>58</v>
      </c>
      <c r="CZ8" s="129"/>
      <c r="DA8" s="129"/>
      <c r="DB8" s="129"/>
      <c r="DC8" s="129"/>
      <c r="DD8" s="129"/>
      <c r="DE8" s="70"/>
      <c r="DF8" s="19"/>
      <c r="DG8" s="14"/>
      <c r="DH8" s="101"/>
      <c r="DI8" s="133" t="s">
        <v>58</v>
      </c>
      <c r="DJ8" s="129"/>
      <c r="DK8" s="129"/>
      <c r="DL8" s="129"/>
      <c r="DM8" s="129"/>
      <c r="DN8" s="129"/>
      <c r="DO8" s="70"/>
      <c r="DP8" s="19"/>
      <c r="DQ8" s="14"/>
      <c r="DR8" s="109"/>
      <c r="EB8" s="109"/>
      <c r="EL8" s="109"/>
      <c r="EV8" s="109"/>
      <c r="FF8" s="109"/>
      <c r="FP8" s="109"/>
      <c r="FZ8" s="109"/>
      <c r="GJ8" s="109"/>
      <c r="GT8" s="109"/>
      <c r="HD8" s="109"/>
      <c r="HN8" s="109"/>
      <c r="HX8" s="109"/>
      <c r="IH8" s="109"/>
    </row>
    <row xmlns:x14ac="http://schemas.microsoft.com/office/spreadsheetml/2009/9/ac" r="9" s="4" customFormat="true" x14ac:dyDescent="0.25">
      <c r="A9" s="366" t="str">
        <f ca="true">IF(ISBLANK('Data Summary'!A11),"",'Data Summary'!A11)</f>
        <v>NLD_2018_UIS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1"/>
      <c r="BU9" s="133" t="s">
        <v>109</v>
      </c>
      <c r="BV9" s="129"/>
      <c r="BW9" s="129"/>
      <c r="BX9" s="129"/>
      <c r="BY9" s="129"/>
      <c r="BZ9" s="129"/>
      <c r="CA9" s="70"/>
      <c r="CB9" s="19"/>
      <c r="CC9" s="14"/>
      <c r="CD9" s="101"/>
      <c r="CE9" s="133" t="s">
        <v>109</v>
      </c>
      <c r="CF9" s="129"/>
      <c r="CG9" s="129"/>
      <c r="CH9" s="129"/>
      <c r="CI9" s="129"/>
      <c r="CJ9" s="129"/>
      <c r="CK9" s="70"/>
      <c r="CL9" s="19"/>
      <c r="CM9" s="14"/>
      <c r="CN9" s="101"/>
      <c r="CO9" s="133" t="s">
        <v>109</v>
      </c>
      <c r="CP9" s="129"/>
      <c r="CQ9" s="129"/>
      <c r="CR9" s="129"/>
      <c r="CS9" s="129"/>
      <c r="CT9" s="129"/>
      <c r="CU9" s="70"/>
      <c r="CV9" s="19"/>
      <c r="CW9" s="14"/>
      <c r="CX9" s="101"/>
      <c r="CY9" s="133" t="s">
        <v>109</v>
      </c>
      <c r="CZ9" s="129"/>
      <c r="DA9" s="129"/>
      <c r="DB9" s="129"/>
      <c r="DC9" s="129"/>
      <c r="DD9" s="129"/>
      <c r="DE9" s="70"/>
      <c r="DF9" s="19"/>
      <c r="DG9" s="14"/>
      <c r="DH9" s="101"/>
      <c r="DI9" s="133" t="s">
        <v>109</v>
      </c>
      <c r="DJ9" s="129"/>
      <c r="DK9" s="129"/>
      <c r="DL9" s="129"/>
      <c r="DM9" s="129"/>
      <c r="DN9" s="129"/>
      <c r="DO9" s="70"/>
      <c r="DP9" s="19"/>
      <c r="DQ9" s="14"/>
      <c r="DR9" s="109"/>
      <c r="EB9" s="109"/>
      <c r="EL9" s="109"/>
      <c r="EV9" s="109"/>
      <c r="FF9" s="109"/>
      <c r="FP9" s="109"/>
      <c r="FZ9" s="109"/>
      <c r="GJ9" s="109"/>
      <c r="GT9" s="109"/>
      <c r="HD9" s="109"/>
      <c r="HN9" s="109"/>
      <c r="HX9" s="109"/>
      <c r="IH9" s="109"/>
    </row>
    <row xmlns:x14ac="http://schemas.microsoft.com/office/spreadsheetml/2009/9/ac" r="10" s="4" customFormat="true" x14ac:dyDescent="0.25">
      <c r="A10" s="366" t="str">
        <f ca="true">IF(ISBLANK('Data Summary'!A12),"",'Data Summary'!A12)</f>
        <v>NLD_2019_UIS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1"/>
      <c r="BU10" s="126" t="s">
        <v>21</v>
      </c>
      <c r="BV10" s="129"/>
      <c r="BW10" s="129"/>
      <c r="BX10" s="129"/>
      <c r="BY10" s="129"/>
      <c r="BZ10" s="129"/>
      <c r="CA10" s="70"/>
      <c r="CB10" s="19"/>
      <c r="CC10" s="14"/>
      <c r="CD10" s="101"/>
      <c r="CE10" s="126" t="s">
        <v>21</v>
      </c>
      <c r="CF10" s="129"/>
      <c r="CG10" s="129"/>
      <c r="CH10" s="129"/>
      <c r="CI10" s="129"/>
      <c r="CJ10" s="129"/>
      <c r="CK10" s="70"/>
      <c r="CL10" s="19"/>
      <c r="CM10" s="14"/>
      <c r="CN10" s="101"/>
      <c r="CO10" s="126" t="s">
        <v>21</v>
      </c>
      <c r="CP10" s="129"/>
      <c r="CQ10" s="129"/>
      <c r="CR10" s="129"/>
      <c r="CS10" s="129"/>
      <c r="CT10" s="129"/>
      <c r="CU10" s="70"/>
      <c r="CV10" s="19"/>
      <c r="CW10" s="14"/>
      <c r="CX10" s="101"/>
      <c r="CY10" s="126" t="s">
        <v>21</v>
      </c>
      <c r="CZ10" s="129"/>
      <c r="DA10" s="129"/>
      <c r="DB10" s="129"/>
      <c r="DC10" s="129"/>
      <c r="DD10" s="129"/>
      <c r="DE10" s="70"/>
      <c r="DF10" s="19"/>
      <c r="DG10" s="14"/>
      <c r="DH10" s="101"/>
      <c r="DI10" s="126" t="s">
        <v>21</v>
      </c>
      <c r="DJ10" s="129"/>
      <c r="DK10" s="129"/>
      <c r="DL10" s="129"/>
      <c r="DM10" s="129"/>
      <c r="DN10" s="129"/>
      <c r="DO10" s="70"/>
      <c r="DP10" s="19"/>
      <c r="DQ10" s="14"/>
      <c r="DR10" s="109"/>
      <c r="EB10" s="109"/>
      <c r="EL10" s="109"/>
      <c r="EV10" s="109"/>
      <c r="FF10" s="109"/>
      <c r="FP10" s="109"/>
      <c r="FZ10" s="109"/>
      <c r="GJ10" s="109"/>
      <c r="GT10" s="109"/>
      <c r="HD10" s="109"/>
      <c r="HN10" s="109"/>
      <c r="HX10" s="109"/>
      <c r="IH10" s="109"/>
    </row>
    <row xmlns:x14ac="http://schemas.microsoft.com/office/spreadsheetml/2009/9/ac" r="11" s="4" customFormat="true" x14ac:dyDescent="0.25">
      <c r="A11" s="366" t="str">
        <f ca="true">IF(ISBLANK('Data Summary'!A13),"",'Data Summary'!A13)</f>
        <v>NLD_2019_PWH</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1"/>
      <c r="BU11" s="126" t="s">
        <v>29</v>
      </c>
      <c r="BV11" s="129"/>
      <c r="BW11" s="128"/>
      <c r="BX11" s="128"/>
      <c r="BY11" s="128"/>
      <c r="BZ11" s="128"/>
      <c r="CA11" s="21"/>
      <c r="CB11" s="19"/>
      <c r="CC11" s="14"/>
      <c r="CD11" s="101"/>
      <c r="CE11" s="126" t="s">
        <v>29</v>
      </c>
      <c r="CF11" s="129"/>
      <c r="CG11" s="128"/>
      <c r="CH11" s="128"/>
      <c r="CI11" s="128"/>
      <c r="CJ11" s="128"/>
      <c r="CK11" s="21"/>
      <c r="CL11" s="19"/>
      <c r="CM11" s="14"/>
      <c r="CN11" s="101"/>
      <c r="CO11" s="126" t="s">
        <v>29</v>
      </c>
      <c r="CP11" s="129"/>
      <c r="CQ11" s="128"/>
      <c r="CR11" s="128"/>
      <c r="CS11" s="128"/>
      <c r="CT11" s="128"/>
      <c r="CU11" s="21"/>
      <c r="CV11" s="19"/>
      <c r="CW11" s="14"/>
      <c r="CX11" s="101"/>
      <c r="CY11" s="126" t="s">
        <v>29</v>
      </c>
      <c r="CZ11" s="129"/>
      <c r="DA11" s="128"/>
      <c r="DB11" s="128"/>
      <c r="DC11" s="128"/>
      <c r="DD11" s="128"/>
      <c r="DE11" s="21"/>
      <c r="DF11" s="19"/>
      <c r="DG11" s="14"/>
      <c r="DH11" s="101"/>
      <c r="DI11" s="126" t="s">
        <v>29</v>
      </c>
      <c r="DJ11" s="129"/>
      <c r="DK11" s="128"/>
      <c r="DL11" s="128"/>
      <c r="DM11" s="128"/>
      <c r="DN11" s="128"/>
      <c r="DO11" s="21"/>
      <c r="DP11" s="19"/>
      <c r="DQ11" s="14"/>
      <c r="DR11" s="109"/>
      <c r="EB11" s="109"/>
      <c r="EL11" s="109"/>
      <c r="EV11" s="109"/>
      <c r="FF11" s="109"/>
      <c r="FP11" s="109"/>
      <c r="FZ11" s="109"/>
      <c r="GJ11" s="109"/>
      <c r="GT11" s="109"/>
      <c r="HD11" s="109"/>
      <c r="HN11" s="109"/>
      <c r="HX11" s="109"/>
      <c r="IH11" s="109"/>
    </row>
    <row xmlns:x14ac="http://schemas.microsoft.com/office/spreadsheetml/2009/9/ac" r="12" s="1" customFormat="true" ht="15.75" customHeight="true" x14ac:dyDescent="0.2">
      <c r="A12" s="366" t="str">
        <f ca="true">IF(ISBLANK('Data Summary'!A14),"",'Data Summary'!A14)</f>
        <v>NLD_2020_UIS</v>
      </c>
      <c r="B12" s="101" t="s">
        <v>179</v>
      </c>
      <c r="C12" s="126" t="s">
        <v>169</v>
      </c>
      <c r="D12" s="129">
        <v>100</v>
      </c>
      <c r="E12" s="129"/>
      <c r="F12" s="129"/>
      <c r="G12" s="129"/>
      <c r="H12" s="129">
        <v>100</v>
      </c>
      <c r="I12" s="70">
        <v>100</v>
      </c>
      <c r="J12" s="19"/>
      <c r="K12" s="14"/>
      <c r="L12" s="101" t="s">
        <v>179</v>
      </c>
      <c r="M12" s="126" t="s">
        <v>169</v>
      </c>
      <c r="N12" s="129">
        <v>100</v>
      </c>
      <c r="O12" s="129"/>
      <c r="P12" s="129"/>
      <c r="Q12" s="129"/>
      <c r="R12" s="129">
        <v>100</v>
      </c>
      <c r="S12" s="70">
        <v>100</v>
      </c>
      <c r="T12" s="19"/>
      <c r="U12" s="14"/>
      <c r="V12" s="101" t="s">
        <v>179</v>
      </c>
      <c r="W12" s="126" t="s">
        <v>169</v>
      </c>
      <c r="X12" s="129">
        <v>100</v>
      </c>
      <c r="Y12" s="129"/>
      <c r="Z12" s="129"/>
      <c r="AA12" s="129"/>
      <c r="AB12" s="129">
        <v>100</v>
      </c>
      <c r="AC12" s="70">
        <v>100</v>
      </c>
      <c r="AD12" s="19"/>
      <c r="AE12" s="14"/>
      <c r="AF12" s="101" t="s">
        <v>179</v>
      </c>
      <c r="AG12" s="126" t="s">
        <v>169</v>
      </c>
      <c r="AH12" s="129">
        <v>100</v>
      </c>
      <c r="AI12" s="129"/>
      <c r="AJ12" s="129"/>
      <c r="AK12" s="129"/>
      <c r="AL12" s="129">
        <v>100</v>
      </c>
      <c r="AM12" s="70">
        <v>100</v>
      </c>
      <c r="AN12" s="19"/>
      <c r="AO12" s="14"/>
      <c r="AP12" s="101" t="s">
        <v>179</v>
      </c>
      <c r="AQ12" s="126" t="s">
        <v>169</v>
      </c>
      <c r="AR12" s="129">
        <v>100</v>
      </c>
      <c r="AS12" s="129"/>
      <c r="AT12" s="129"/>
      <c r="AU12" s="129"/>
      <c r="AV12" s="129">
        <v>100</v>
      </c>
      <c r="AW12" s="70">
        <v>100</v>
      </c>
      <c r="AX12" s="19"/>
      <c r="AY12" s="14"/>
      <c r="AZ12" s="101" t="s">
        <v>179</v>
      </c>
      <c r="BA12" s="126" t="s">
        <v>169</v>
      </c>
      <c r="BB12" s="129">
        <v>100</v>
      </c>
      <c r="BC12" s="129"/>
      <c r="BD12" s="129"/>
      <c r="BE12" s="129"/>
      <c r="BF12" s="129">
        <v>100</v>
      </c>
      <c r="BG12" s="70">
        <v>100</v>
      </c>
      <c r="BH12" s="19"/>
      <c r="BI12" s="14"/>
      <c r="BJ12" s="101" t="s">
        <v>179</v>
      </c>
      <c r="BK12" s="126" t="s">
        <v>169</v>
      </c>
      <c r="BL12" s="129">
        <v>100</v>
      </c>
      <c r="BM12" s="129"/>
      <c r="BN12" s="129"/>
      <c r="BO12" s="129"/>
      <c r="BP12" s="129">
        <v>100</v>
      </c>
      <c r="BQ12" s="70">
        <v>100</v>
      </c>
      <c r="BR12" s="19"/>
      <c r="BS12" s="14"/>
      <c r="BT12" s="101" t="s">
        <v>179</v>
      </c>
      <c r="BU12" s="126" t="s">
        <v>169</v>
      </c>
      <c r="BV12" s="129">
        <v>100</v>
      </c>
      <c r="BW12" s="129"/>
      <c r="BX12" s="129"/>
      <c r="BY12" s="129"/>
      <c r="BZ12" s="129"/>
      <c r="CA12" s="70"/>
      <c r="CB12" s="19"/>
      <c r="CC12" s="14"/>
      <c r="CD12" s="101" t="s">
        <v>179</v>
      </c>
      <c r="CE12" s="126" t="s">
        <v>169</v>
      </c>
      <c r="CF12" s="129">
        <v>100</v>
      </c>
      <c r="CG12" s="129"/>
      <c r="CH12" s="129"/>
      <c r="CI12" s="129"/>
      <c r="CJ12" s="129">
        <v>100</v>
      </c>
      <c r="CK12" s="70">
        <v>100</v>
      </c>
      <c r="CL12" s="19"/>
      <c r="CM12" s="14"/>
      <c r="CN12" s="101" t="s">
        <v>179</v>
      </c>
      <c r="CO12" s="126" t="s">
        <v>169</v>
      </c>
      <c r="CP12" s="129">
        <v>100</v>
      </c>
      <c r="CQ12" s="129"/>
      <c r="CR12" s="129"/>
      <c r="CS12" s="129"/>
      <c r="CT12" s="129">
        <v>100</v>
      </c>
      <c r="CU12" s="70">
        <v>100</v>
      </c>
      <c r="CV12" s="19"/>
      <c r="CW12" s="14"/>
      <c r="CX12" s="101" t="s">
        <v>179</v>
      </c>
      <c r="CY12" s="126" t="s">
        <v>169</v>
      </c>
      <c r="CZ12" s="129">
        <v>100</v>
      </c>
      <c r="DA12" s="129"/>
      <c r="DB12" s="129"/>
      <c r="DC12" s="129"/>
      <c r="DD12" s="129">
        <v>100</v>
      </c>
      <c r="DE12" s="70">
        <v>100</v>
      </c>
      <c r="DF12" s="19"/>
      <c r="DG12" s="14"/>
      <c r="DH12" s="101" t="s">
        <v>179</v>
      </c>
      <c r="DI12" s="126" t="s">
        <v>169</v>
      </c>
      <c r="DJ12" s="129">
        <v>100</v>
      </c>
      <c r="DK12" s="129"/>
      <c r="DL12" s="129"/>
      <c r="DM12" s="129"/>
      <c r="DN12" s="129">
        <v>100</v>
      </c>
      <c r="DO12" s="70">
        <v>100</v>
      </c>
      <c r="DP12" s="19"/>
      <c r="DQ12" s="14"/>
      <c r="DR12" s="110"/>
      <c r="EB12" s="110"/>
      <c r="EL12" s="110"/>
      <c r="EV12" s="110"/>
      <c r="FF12" s="110"/>
      <c r="FP12" s="110"/>
      <c r="FZ12" s="110"/>
      <c r="GJ12" s="110"/>
      <c r="GT12" s="110"/>
      <c r="HD12" s="110"/>
      <c r="HN12" s="110"/>
      <c r="HX12" s="110"/>
      <c r="IH12" s="110"/>
    </row>
    <row xmlns:x14ac="http://schemas.microsoft.com/office/spreadsheetml/2009/9/ac" r="13" s="257" customFormat="true" ht="18" customHeight="true" x14ac:dyDescent="0.25">
      <c r="A13" s="366" t="str">
        <f ca="true">IF(ISBLANK('Data Summary'!A15),"",'Data Summary'!A15)</f>
        <v>NLD_2021_UIS</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46" t="s">
        <v>57</v>
      </c>
      <c r="BU13" s="252" t="s">
        <v>27</v>
      </c>
      <c r="BV13" s="253"/>
      <c r="BW13" s="253"/>
      <c r="BX13" s="253"/>
      <c r="BY13" s="254"/>
      <c r="BZ13" s="254"/>
      <c r="CA13" s="255"/>
      <c r="CB13" s="236"/>
      <c r="CC13" s="251"/>
      <c r="CD13" s="246" t="s">
        <v>57</v>
      </c>
      <c r="CE13" s="252" t="s">
        <v>27</v>
      </c>
      <c r="CF13" s="253"/>
      <c r="CG13" s="253"/>
      <c r="CH13" s="253"/>
      <c r="CI13" s="254"/>
      <c r="CJ13" s="254"/>
      <c r="CK13" s="255"/>
      <c r="CL13" s="236"/>
      <c r="CM13" s="251"/>
      <c r="CN13" s="246" t="s">
        <v>57</v>
      </c>
      <c r="CO13" s="252" t="s">
        <v>27</v>
      </c>
      <c r="CP13" s="253"/>
      <c r="CQ13" s="253"/>
      <c r="CR13" s="253"/>
      <c r="CS13" s="254"/>
      <c r="CT13" s="254"/>
      <c r="CU13" s="255"/>
      <c r="CV13" s="236"/>
      <c r="CW13" s="251"/>
      <c r="CX13" s="246" t="s">
        <v>57</v>
      </c>
      <c r="CY13" s="252" t="s">
        <v>27</v>
      </c>
      <c r="CZ13" s="253"/>
      <c r="DA13" s="253"/>
      <c r="DB13" s="253"/>
      <c r="DC13" s="254"/>
      <c r="DD13" s="254"/>
      <c r="DE13" s="255"/>
      <c r="DF13" s="236"/>
      <c r="DG13" s="251"/>
      <c r="DH13" s="246" t="s">
        <v>57</v>
      </c>
      <c r="DI13" s="252" t="s">
        <v>27</v>
      </c>
      <c r="DJ13" s="253"/>
      <c r="DK13" s="253"/>
      <c r="DL13" s="253"/>
      <c r="DM13" s="254"/>
      <c r="DN13" s="254"/>
      <c r="DO13" s="255"/>
      <c r="DP13" s="236"/>
      <c r="DQ13" s="251"/>
      <c r="DR13" s="256"/>
      <c r="EB13" s="256"/>
      <c r="EL13" s="256"/>
      <c r="EV13" s="256"/>
      <c r="FF13" s="256"/>
      <c r="FP13" s="256"/>
      <c r="FZ13" s="256"/>
      <c r="GJ13" s="256"/>
      <c r="GT13" s="256"/>
      <c r="HD13" s="256"/>
      <c r="HN13" s="256"/>
      <c r="HX13" s="256"/>
      <c r="IH13" s="256"/>
    </row>
    <row xmlns:x14ac="http://schemas.microsoft.com/office/spreadsheetml/2009/9/ac" r="14" x14ac:dyDescent="0.25">
      <c r="A14" s="366" t="str">
        <f ca="true">IF(ISBLANK('Data Summary'!A16),"",'Data Summary'!A16)</f>
        <v>NLD_2022_UIS</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v>0</v>
      </c>
      <c r="BQ14" s="21">
        <v>0</v>
      </c>
      <c r="BR14" s="10"/>
      <c r="BS14" s="13"/>
      <c r="BT14" s="102" t="s">
        <v>30</v>
      </c>
      <c r="BU14" s="16">
        <v>0</v>
      </c>
      <c r="BV14" s="41">
        <v>0</v>
      </c>
      <c r="BW14" s="41"/>
      <c r="BX14" s="41"/>
      <c r="BY14" s="128"/>
      <c r="BZ14" s="128"/>
      <c r="CA14" s="21"/>
      <c r="CB14" s="10"/>
      <c r="CC14" s="13"/>
      <c r="CD14" s="102" t="s">
        <v>30</v>
      </c>
      <c r="CE14" s="16">
        <v>0</v>
      </c>
      <c r="CF14" s="41">
        <v>0</v>
      </c>
      <c r="CG14" s="41"/>
      <c r="CH14" s="41"/>
      <c r="CI14" s="128"/>
      <c r="CJ14" s="128">
        <v>0</v>
      </c>
      <c r="CK14" s="21">
        <v>0</v>
      </c>
      <c r="CL14" s="10"/>
      <c r="CM14" s="13"/>
      <c r="CN14" s="102" t="s">
        <v>30</v>
      </c>
      <c r="CO14" s="16">
        <v>0</v>
      </c>
      <c r="CP14" s="41">
        <v>0</v>
      </c>
      <c r="CQ14" s="41"/>
      <c r="CR14" s="41"/>
      <c r="CS14" s="128"/>
      <c r="CT14" s="128">
        <v>0</v>
      </c>
      <c r="CU14" s="21">
        <v>0</v>
      </c>
      <c r="CV14" s="10"/>
      <c r="CW14" s="13"/>
      <c r="CX14" s="102" t="s">
        <v>30</v>
      </c>
      <c r="CY14" s="16">
        <v>0</v>
      </c>
      <c r="CZ14" s="41">
        <v>0</v>
      </c>
      <c r="DA14" s="41"/>
      <c r="DB14" s="41"/>
      <c r="DC14" s="128"/>
      <c r="DD14" s="128">
        <v>0</v>
      </c>
      <c r="DE14" s="21">
        <v>0</v>
      </c>
      <c r="DF14" s="10"/>
      <c r="DG14" s="13"/>
      <c r="DH14" s="102" t="s">
        <v>30</v>
      </c>
      <c r="DI14" s="16">
        <v>0</v>
      </c>
      <c r="DJ14" s="41">
        <v>0</v>
      </c>
      <c r="DK14" s="41"/>
      <c r="DL14" s="41"/>
      <c r="DM14" s="128"/>
      <c r="DN14" s="128">
        <v>0</v>
      </c>
      <c r="DO14" s="21">
        <v>0</v>
      </c>
      <c r="DP14" s="10"/>
      <c r="DQ14" s="13"/>
    </row>
    <row xmlns:x14ac="http://schemas.microsoft.com/office/spreadsheetml/2009/9/ac" r="15" s="2" customFormat="true" x14ac:dyDescent="0.25">
      <c r="A15" s="366" t="str">
        <f ca="true">IF(ISBLANK('Data Summary'!A17),"",'Data Summary'!A17)</f>
        <v>NLD_2022_PWH</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02" t="s">
        <v>105</v>
      </c>
      <c r="BU15" s="71">
        <v>0</v>
      </c>
      <c r="BV15" s="41"/>
      <c r="BW15" s="41"/>
      <c r="BX15" s="41"/>
      <c r="BY15" s="128"/>
      <c r="BZ15" s="128"/>
      <c r="CA15" s="21"/>
      <c r="CB15" s="10"/>
      <c r="CC15" s="13"/>
      <c r="CD15" s="102" t="s">
        <v>105</v>
      </c>
      <c r="CE15" s="71">
        <v>0</v>
      </c>
      <c r="CF15" s="41"/>
      <c r="CG15" s="41"/>
      <c r="CH15" s="41"/>
      <c r="CI15" s="128"/>
      <c r="CJ15" s="128"/>
      <c r="CK15" s="21"/>
      <c r="CL15" s="10"/>
      <c r="CM15" s="13"/>
      <c r="CN15" s="102" t="s">
        <v>105</v>
      </c>
      <c r="CO15" s="71">
        <v>0</v>
      </c>
      <c r="CP15" s="41"/>
      <c r="CQ15" s="41"/>
      <c r="CR15" s="41"/>
      <c r="CS15" s="128"/>
      <c r="CT15" s="128"/>
      <c r="CU15" s="21"/>
      <c r="CV15" s="10"/>
      <c r="CW15" s="13"/>
      <c r="CX15" s="102" t="s">
        <v>105</v>
      </c>
      <c r="CY15" s="71">
        <v>0</v>
      </c>
      <c r="CZ15" s="41"/>
      <c r="DA15" s="41"/>
      <c r="DB15" s="41"/>
      <c r="DC15" s="128"/>
      <c r="DD15" s="128"/>
      <c r="DE15" s="21"/>
      <c r="DF15" s="10"/>
      <c r="DG15" s="13"/>
      <c r="DH15" s="102" t="s">
        <v>105</v>
      </c>
      <c r="DI15" s="71">
        <v>0</v>
      </c>
      <c r="DJ15" s="41"/>
      <c r="DK15" s="41"/>
      <c r="DL15" s="41"/>
      <c r="DM15" s="128"/>
      <c r="DN15" s="128"/>
      <c r="DO15" s="21"/>
      <c r="DP15" s="10"/>
      <c r="DQ15" s="13"/>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67"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v>100</v>
      </c>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v>100</v>
      </c>
      <c r="AN16" s="10"/>
      <c r="AO16" s="13"/>
      <c r="AP16" s="103" t="s">
        <v>184</v>
      </c>
      <c r="AQ16" s="6">
        <v>1</v>
      </c>
      <c r="AR16" s="41">
        <v>100</v>
      </c>
      <c r="AS16" s="128"/>
      <c r="AT16" s="128"/>
      <c r="AU16" s="128"/>
      <c r="AV16" s="41">
        <v>100</v>
      </c>
      <c r="AW16" s="59">
        <v>100</v>
      </c>
      <c r="AX16" s="10"/>
      <c r="AY16" s="13"/>
      <c r="AZ16" s="103" t="s">
        <v>184</v>
      </c>
      <c r="BA16" s="6">
        <v>1</v>
      </c>
      <c r="BB16" s="41">
        <v>100</v>
      </c>
      <c r="BC16" s="128"/>
      <c r="BD16" s="128"/>
      <c r="BE16" s="128"/>
      <c r="BF16" s="41">
        <v>100</v>
      </c>
      <c r="BG16" s="59">
        <v>100</v>
      </c>
      <c r="BH16" s="10"/>
      <c r="BI16" s="13"/>
      <c r="BJ16" s="103" t="s">
        <v>184</v>
      </c>
      <c r="BK16" s="6">
        <v>1</v>
      </c>
      <c r="BL16" s="41">
        <v>100</v>
      </c>
      <c r="BM16" s="128"/>
      <c r="BN16" s="128"/>
      <c r="BO16" s="128"/>
      <c r="BP16" s="41">
        <v>100</v>
      </c>
      <c r="BQ16" s="59">
        <v>100</v>
      </c>
      <c r="BR16" s="10"/>
      <c r="BS16" s="13"/>
      <c r="BT16" s="103" t="s">
        <v>184</v>
      </c>
      <c r="BU16" s="6">
        <v>1</v>
      </c>
      <c r="BV16" s="41">
        <v>100</v>
      </c>
      <c r="BW16" s="128"/>
      <c r="BX16" s="128"/>
      <c r="BY16" s="128"/>
      <c r="BZ16" s="41"/>
      <c r="CA16" s="59"/>
      <c r="CB16" s="10"/>
      <c r="CC16" s="13"/>
      <c r="CD16" s="103" t="s">
        <v>184</v>
      </c>
      <c r="CE16" s="6">
        <v>1</v>
      </c>
      <c r="CF16" s="41">
        <v>100</v>
      </c>
      <c r="CG16" s="128"/>
      <c r="CH16" s="128"/>
      <c r="CI16" s="128"/>
      <c r="CJ16" s="41">
        <v>100</v>
      </c>
      <c r="CK16" s="59">
        <v>100</v>
      </c>
      <c r="CL16" s="10"/>
      <c r="CM16" s="13"/>
      <c r="CN16" s="103" t="s">
        <v>184</v>
      </c>
      <c r="CO16" s="6">
        <v>1</v>
      </c>
      <c r="CP16" s="41">
        <v>100</v>
      </c>
      <c r="CQ16" s="128"/>
      <c r="CR16" s="128"/>
      <c r="CS16" s="128"/>
      <c r="CT16" s="41">
        <v>100</v>
      </c>
      <c r="CU16" s="59">
        <v>100</v>
      </c>
      <c r="CV16" s="10"/>
      <c r="CW16" s="13"/>
      <c r="CX16" s="103" t="s">
        <v>184</v>
      </c>
      <c r="CY16" s="6">
        <v>1</v>
      </c>
      <c r="CZ16" s="41">
        <v>100</v>
      </c>
      <c r="DA16" s="128"/>
      <c r="DB16" s="128"/>
      <c r="DC16" s="128"/>
      <c r="DD16" s="41">
        <v>100</v>
      </c>
      <c r="DE16" s="59">
        <v>100</v>
      </c>
      <c r="DF16" s="10"/>
      <c r="DG16" s="13"/>
      <c r="DH16" s="103" t="s">
        <v>184</v>
      </c>
      <c r="DI16" s="6">
        <v>1</v>
      </c>
      <c r="DJ16" s="41">
        <v>100</v>
      </c>
      <c r="DK16" s="128"/>
      <c r="DL16" s="128"/>
      <c r="DM16" s="128"/>
      <c r="DN16" s="41">
        <v>100</v>
      </c>
      <c r="DO16" s="59">
        <v>100</v>
      </c>
      <c r="DP16" s="10"/>
      <c r="DQ16" s="13"/>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03"/>
      <c r="BU17" s="130"/>
      <c r="BV17" s="41"/>
      <c r="BW17" s="128"/>
      <c r="BX17" s="128"/>
      <c r="BY17" s="128"/>
      <c r="BZ17" s="128"/>
      <c r="CA17" s="21"/>
      <c r="CB17" s="10"/>
      <c r="CC17" s="13"/>
      <c r="CD17" s="103"/>
      <c r="CE17" s="130"/>
      <c r="CF17" s="41"/>
      <c r="CG17" s="128"/>
      <c r="CH17" s="128"/>
      <c r="CI17" s="128"/>
      <c r="CJ17" s="128"/>
      <c r="CK17" s="21"/>
      <c r="CL17" s="10"/>
      <c r="CM17" s="13"/>
      <c r="CN17" s="103"/>
      <c r="CO17" s="130"/>
      <c r="CP17" s="41"/>
      <c r="CQ17" s="128"/>
      <c r="CR17" s="128"/>
      <c r="CS17" s="128"/>
      <c r="CT17" s="128"/>
      <c r="CU17" s="21"/>
      <c r="CV17" s="10"/>
      <c r="CW17" s="13"/>
      <c r="CX17" s="103"/>
      <c r="CY17" s="130"/>
      <c r="CZ17" s="41"/>
      <c r="DA17" s="128"/>
      <c r="DB17" s="128"/>
      <c r="DC17" s="128"/>
      <c r="DD17" s="128"/>
      <c r="DE17" s="21"/>
      <c r="DF17" s="10"/>
      <c r="DG17" s="13"/>
      <c r="DH17" s="103"/>
      <c r="DI17" s="130"/>
      <c r="DJ17" s="41"/>
      <c r="DK17" s="128"/>
      <c r="DL17" s="128"/>
      <c r="DM17" s="128"/>
      <c r="DN17" s="128"/>
      <c r="DO17" s="21"/>
      <c r="DP17" s="10"/>
      <c r="DQ17" s="13"/>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03"/>
      <c r="BU18" s="130"/>
      <c r="BV18" s="128"/>
      <c r="BW18" s="128"/>
      <c r="BX18" s="128"/>
      <c r="BY18" s="128"/>
      <c r="BZ18" s="128"/>
      <c r="CA18" s="21"/>
      <c r="CB18" s="10"/>
      <c r="CC18" s="13"/>
      <c r="CD18" s="103"/>
      <c r="CE18" s="130"/>
      <c r="CF18" s="128"/>
      <c r="CG18" s="128"/>
      <c r="CH18" s="128"/>
      <c r="CI18" s="128"/>
      <c r="CJ18" s="128"/>
      <c r="CK18" s="21"/>
      <c r="CL18" s="10"/>
      <c r="CM18" s="13"/>
      <c r="CN18" s="103"/>
      <c r="CO18" s="130"/>
      <c r="CP18" s="128"/>
      <c r="CQ18" s="128"/>
      <c r="CR18" s="128"/>
      <c r="CS18" s="128"/>
      <c r="CT18" s="128"/>
      <c r="CU18" s="21"/>
      <c r="CV18" s="10"/>
      <c r="CW18" s="13"/>
      <c r="CX18" s="103"/>
      <c r="CY18" s="130"/>
      <c r="CZ18" s="128"/>
      <c r="DA18" s="128"/>
      <c r="DB18" s="128"/>
      <c r="DC18" s="128"/>
      <c r="DD18" s="128"/>
      <c r="DE18" s="21"/>
      <c r="DF18" s="10"/>
      <c r="DG18" s="13"/>
      <c r="DH18" s="103"/>
      <c r="DI18" s="130"/>
      <c r="DJ18" s="128"/>
      <c r="DK18" s="128"/>
      <c r="DL18" s="128"/>
      <c r="DM18" s="128"/>
      <c r="DN18" s="128"/>
      <c r="DO18" s="21"/>
      <c r="DP18" s="10"/>
      <c r="DQ18" s="13"/>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03"/>
      <c r="BU19" s="130"/>
      <c r="BV19" s="128"/>
      <c r="BW19" s="128"/>
      <c r="BX19" s="60"/>
      <c r="BY19" s="128"/>
      <c r="BZ19" s="128"/>
      <c r="CA19" s="21"/>
      <c r="CB19" s="10"/>
      <c r="CC19" s="13"/>
      <c r="CD19" s="103"/>
      <c r="CE19" s="130"/>
      <c r="CF19" s="128"/>
      <c r="CG19" s="128"/>
      <c r="CH19" s="60"/>
      <c r="CI19" s="128"/>
      <c r="CJ19" s="128"/>
      <c r="CK19" s="21"/>
      <c r="CL19" s="10"/>
      <c r="CM19" s="13"/>
      <c r="CN19" s="103"/>
      <c r="CO19" s="130"/>
      <c r="CP19" s="128"/>
      <c r="CQ19" s="128"/>
      <c r="CR19" s="60"/>
      <c r="CS19" s="128"/>
      <c r="CT19" s="128"/>
      <c r="CU19" s="21"/>
      <c r="CV19" s="10"/>
      <c r="CW19" s="13"/>
      <c r="CX19" s="103"/>
      <c r="CY19" s="130"/>
      <c r="CZ19" s="128"/>
      <c r="DA19" s="128"/>
      <c r="DB19" s="60"/>
      <c r="DC19" s="128"/>
      <c r="DD19" s="128"/>
      <c r="DE19" s="21"/>
      <c r="DF19" s="10"/>
      <c r="DG19" s="13"/>
      <c r="DH19" s="103"/>
      <c r="DI19" s="130"/>
      <c r="DJ19" s="128"/>
      <c r="DK19" s="128"/>
      <c r="DL19" s="60"/>
      <c r="DM19" s="128"/>
      <c r="DN19" s="128"/>
      <c r="DO19" s="21"/>
      <c r="DP19" s="10"/>
      <c r="DQ19" s="13"/>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03"/>
      <c r="BU20" s="17"/>
      <c r="BV20" s="128"/>
      <c r="BW20" s="60"/>
      <c r="BX20" s="60"/>
      <c r="BY20" s="128"/>
      <c r="BZ20" s="128"/>
      <c r="CA20" s="21"/>
      <c r="CB20" s="10"/>
      <c r="CC20" s="13"/>
      <c r="CD20" s="103"/>
      <c r="CE20" s="17"/>
      <c r="CF20" s="128"/>
      <c r="CG20" s="60"/>
      <c r="CH20" s="60"/>
      <c r="CI20" s="128"/>
      <c r="CJ20" s="128"/>
      <c r="CK20" s="21"/>
      <c r="CL20" s="10"/>
      <c r="CM20" s="13"/>
      <c r="CN20" s="103"/>
      <c r="CO20" s="17"/>
      <c r="CP20" s="128"/>
      <c r="CQ20" s="60"/>
      <c r="CR20" s="60"/>
      <c r="CS20" s="128"/>
      <c r="CT20" s="128"/>
      <c r="CU20" s="21"/>
      <c r="CV20" s="10"/>
      <c r="CW20" s="13"/>
      <c r="CX20" s="103"/>
      <c r="CY20" s="17"/>
      <c r="CZ20" s="128"/>
      <c r="DA20" s="60"/>
      <c r="DB20" s="60"/>
      <c r="DC20" s="128"/>
      <c r="DD20" s="128"/>
      <c r="DE20" s="21"/>
      <c r="DF20" s="10"/>
      <c r="DG20" s="13"/>
      <c r="DH20" s="103"/>
      <c r="DI20" s="17"/>
      <c r="DJ20" s="128"/>
      <c r="DK20" s="60"/>
      <c r="DL20" s="60"/>
      <c r="DM20" s="128"/>
      <c r="DN20" s="128"/>
      <c r="DO20" s="21"/>
      <c r="DP20" s="10"/>
      <c r="DQ20" s="13"/>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03"/>
      <c r="BU21" s="17"/>
      <c r="BV21" s="60"/>
      <c r="BW21" s="60"/>
      <c r="BX21" s="60"/>
      <c r="BY21" s="60"/>
      <c r="BZ21" s="60"/>
      <c r="CA21" s="61"/>
      <c r="CB21" s="10"/>
      <c r="CC21" s="13"/>
      <c r="CD21" s="103"/>
      <c r="CE21" s="17"/>
      <c r="CF21" s="60"/>
      <c r="CG21" s="60"/>
      <c r="CH21" s="60"/>
      <c r="CI21" s="60"/>
      <c r="CJ21" s="60"/>
      <c r="CK21" s="61"/>
      <c r="CL21" s="10"/>
      <c r="CM21" s="13"/>
      <c r="CN21" s="103"/>
      <c r="CO21" s="17"/>
      <c r="CP21" s="60"/>
      <c r="CQ21" s="60"/>
      <c r="CR21" s="60"/>
      <c r="CS21" s="60"/>
      <c r="CT21" s="60"/>
      <c r="CU21" s="61"/>
      <c r="CV21" s="10"/>
      <c r="CW21" s="13"/>
      <c r="CX21" s="103"/>
      <c r="CY21" s="17"/>
      <c r="CZ21" s="60"/>
      <c r="DA21" s="60"/>
      <c r="DB21" s="60"/>
      <c r="DC21" s="60"/>
      <c r="DD21" s="60"/>
      <c r="DE21" s="61"/>
      <c r="DF21" s="10"/>
      <c r="DG21" s="13"/>
      <c r="DH21" s="103"/>
      <c r="DI21" s="17"/>
      <c r="DJ21" s="60"/>
      <c r="DK21" s="60"/>
      <c r="DL21" s="60"/>
      <c r="DM21" s="60"/>
      <c r="DN21" s="60"/>
      <c r="DO21" s="61"/>
      <c r="DP21" s="10"/>
      <c r="DQ21" s="13"/>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03"/>
      <c r="BU22" s="17"/>
      <c r="BV22" s="60"/>
      <c r="BW22" s="60"/>
      <c r="BX22" s="60"/>
      <c r="BY22" s="60"/>
      <c r="BZ22" s="60"/>
      <c r="CA22" s="61"/>
      <c r="CB22" s="10"/>
      <c r="CC22" s="13"/>
      <c r="CD22" s="103"/>
      <c r="CE22" s="17"/>
      <c r="CF22" s="60"/>
      <c r="CG22" s="60"/>
      <c r="CH22" s="60"/>
      <c r="CI22" s="60"/>
      <c r="CJ22" s="60"/>
      <c r="CK22" s="61"/>
      <c r="CL22" s="10"/>
      <c r="CM22" s="13"/>
      <c r="CN22" s="103"/>
      <c r="CO22" s="17"/>
      <c r="CP22" s="60"/>
      <c r="CQ22" s="60"/>
      <c r="CR22" s="60"/>
      <c r="CS22" s="60"/>
      <c r="CT22" s="60"/>
      <c r="CU22" s="61"/>
      <c r="CV22" s="10"/>
      <c r="CW22" s="13"/>
      <c r="CX22" s="103"/>
      <c r="CY22" s="17"/>
      <c r="CZ22" s="60"/>
      <c r="DA22" s="60"/>
      <c r="DB22" s="60"/>
      <c r="DC22" s="60"/>
      <c r="DD22" s="60"/>
      <c r="DE22" s="61"/>
      <c r="DF22" s="10"/>
      <c r="DG22" s="13"/>
      <c r="DH22" s="103"/>
      <c r="DI22" s="17"/>
      <c r="DJ22" s="60"/>
      <c r="DK22" s="60"/>
      <c r="DL22" s="60"/>
      <c r="DM22" s="60"/>
      <c r="DN22" s="60"/>
      <c r="DO22" s="61"/>
      <c r="DP22" s="10"/>
      <c r="DQ22" s="13"/>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03"/>
      <c r="BU23" s="17"/>
      <c r="BV23" s="60"/>
      <c r="BW23" s="60"/>
      <c r="BX23" s="60"/>
      <c r="BY23" s="60"/>
      <c r="BZ23" s="60"/>
      <c r="CA23" s="61"/>
      <c r="CB23" s="10"/>
      <c r="CC23" s="13"/>
      <c r="CD23" s="103"/>
      <c r="CE23" s="17"/>
      <c r="CF23" s="60"/>
      <c r="CG23" s="60"/>
      <c r="CH23" s="60"/>
      <c r="CI23" s="60"/>
      <c r="CJ23" s="60"/>
      <c r="CK23" s="61"/>
      <c r="CL23" s="10"/>
      <c r="CM23" s="13"/>
      <c r="CN23" s="103"/>
      <c r="CO23" s="17"/>
      <c r="CP23" s="60"/>
      <c r="CQ23" s="60"/>
      <c r="CR23" s="60"/>
      <c r="CS23" s="60"/>
      <c r="CT23" s="60"/>
      <c r="CU23" s="61"/>
      <c r="CV23" s="10"/>
      <c r="CW23" s="13"/>
      <c r="CX23" s="103"/>
      <c r="CY23" s="17"/>
      <c r="CZ23" s="60"/>
      <c r="DA23" s="60"/>
      <c r="DB23" s="60"/>
      <c r="DC23" s="60"/>
      <c r="DD23" s="60"/>
      <c r="DE23" s="61"/>
      <c r="DF23" s="10"/>
      <c r="DG23" s="13"/>
      <c r="DH23" s="103"/>
      <c r="DI23" s="17"/>
      <c r="DJ23" s="60"/>
      <c r="DK23" s="60"/>
      <c r="DL23" s="60"/>
      <c r="DM23" s="60"/>
      <c r="DN23" s="60"/>
      <c r="DO23" s="61"/>
      <c r="DP23" s="10"/>
      <c r="DQ23" s="13"/>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03"/>
      <c r="BU24" s="17"/>
      <c r="BV24" s="60"/>
      <c r="BW24" s="60"/>
      <c r="BX24" s="60"/>
      <c r="BY24" s="60"/>
      <c r="BZ24" s="60"/>
      <c r="CA24" s="61"/>
      <c r="CB24" s="10"/>
      <c r="CC24" s="13"/>
      <c r="CD24" s="103"/>
      <c r="CE24" s="17"/>
      <c r="CF24" s="60"/>
      <c r="CG24" s="60"/>
      <c r="CH24" s="60"/>
      <c r="CI24" s="60"/>
      <c r="CJ24" s="60"/>
      <c r="CK24" s="61"/>
      <c r="CL24" s="10"/>
      <c r="CM24" s="13"/>
      <c r="CN24" s="103"/>
      <c r="CO24" s="17"/>
      <c r="CP24" s="60"/>
      <c r="CQ24" s="60"/>
      <c r="CR24" s="60"/>
      <c r="CS24" s="60"/>
      <c r="CT24" s="60"/>
      <c r="CU24" s="61"/>
      <c r="CV24" s="10"/>
      <c r="CW24" s="13"/>
      <c r="CX24" s="103"/>
      <c r="CY24" s="17"/>
      <c r="CZ24" s="60"/>
      <c r="DA24" s="60"/>
      <c r="DB24" s="60"/>
      <c r="DC24" s="60"/>
      <c r="DD24" s="60"/>
      <c r="DE24" s="61"/>
      <c r="DF24" s="10"/>
      <c r="DG24" s="13"/>
      <c r="DH24" s="103"/>
      <c r="DI24" s="17"/>
      <c r="DJ24" s="60"/>
      <c r="DK24" s="60"/>
      <c r="DL24" s="60"/>
      <c r="DM24" s="60"/>
      <c r="DN24" s="60"/>
      <c r="DO24" s="61"/>
      <c r="DP24" s="10"/>
      <c r="DQ24" s="13"/>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03"/>
      <c r="BU25" s="17"/>
      <c r="BV25" s="60"/>
      <c r="BW25" s="60"/>
      <c r="BX25" s="60"/>
      <c r="BY25" s="60"/>
      <c r="BZ25" s="60"/>
      <c r="CA25" s="61"/>
      <c r="CB25" s="10"/>
      <c r="CC25" s="13"/>
      <c r="CD25" s="103"/>
      <c r="CE25" s="17"/>
      <c r="CF25" s="60"/>
      <c r="CG25" s="60"/>
      <c r="CH25" s="60"/>
      <c r="CI25" s="60"/>
      <c r="CJ25" s="60"/>
      <c r="CK25" s="61"/>
      <c r="CL25" s="10"/>
      <c r="CM25" s="13"/>
      <c r="CN25" s="103"/>
      <c r="CO25" s="17"/>
      <c r="CP25" s="60"/>
      <c r="CQ25" s="60"/>
      <c r="CR25" s="60"/>
      <c r="CS25" s="60"/>
      <c r="CT25" s="60"/>
      <c r="CU25" s="61"/>
      <c r="CV25" s="10"/>
      <c r="CW25" s="13"/>
      <c r="CX25" s="103"/>
      <c r="CY25" s="17"/>
      <c r="CZ25" s="60"/>
      <c r="DA25" s="60"/>
      <c r="DB25" s="60"/>
      <c r="DC25" s="60"/>
      <c r="DD25" s="60"/>
      <c r="DE25" s="61"/>
      <c r="DF25" s="10"/>
      <c r="DG25" s="13"/>
      <c r="DH25" s="103"/>
      <c r="DI25" s="17"/>
      <c r="DJ25" s="60"/>
      <c r="DK25" s="60"/>
      <c r="DL25" s="60"/>
      <c r="DM25" s="60"/>
      <c r="DN25" s="60"/>
      <c r="DO25" s="61"/>
      <c r="DP25" s="10"/>
      <c r="DQ25" s="13"/>
      <c r="DR25" s="112"/>
      <c r="EB25" s="112"/>
      <c r="EL25" s="112"/>
      <c r="EV25" s="112"/>
      <c r="FF25" s="112"/>
      <c r="FP25" s="112"/>
      <c r="FZ25" s="112"/>
      <c r="GJ25" s="112"/>
      <c r="GT25" s="112"/>
      <c r="HD25" s="112"/>
      <c r="HN25" s="112"/>
      <c r="HX25" s="112"/>
      <c r="IH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03"/>
      <c r="BU26" s="18"/>
      <c r="BV26" s="6"/>
      <c r="BW26" s="6"/>
      <c r="BX26" s="6"/>
      <c r="BY26" s="6"/>
      <c r="BZ26" s="6"/>
      <c r="CA26" s="22"/>
      <c r="CB26" s="10"/>
      <c r="CC26" s="13"/>
      <c r="CD26" s="103"/>
      <c r="CE26" s="18"/>
      <c r="CF26" s="6"/>
      <c r="CG26" s="6"/>
      <c r="CH26" s="6"/>
      <c r="CI26" s="6"/>
      <c r="CJ26" s="6"/>
      <c r="CK26" s="22"/>
      <c r="CL26" s="10"/>
      <c r="CM26" s="13"/>
      <c r="CN26" s="103"/>
      <c r="CO26" s="18"/>
      <c r="CP26" s="6"/>
      <c r="CQ26" s="6"/>
      <c r="CR26" s="6"/>
      <c r="CS26" s="6"/>
      <c r="CT26" s="6"/>
      <c r="CU26" s="22"/>
      <c r="CV26" s="10"/>
      <c r="CW26" s="13"/>
      <c r="CX26" s="103"/>
      <c r="CY26" s="18"/>
      <c r="CZ26" s="6"/>
      <c r="DA26" s="6"/>
      <c r="DB26" s="6"/>
      <c r="DC26" s="6"/>
      <c r="DD26" s="6"/>
      <c r="DE26" s="22"/>
      <c r="DF26" s="10"/>
      <c r="DG26" s="13"/>
      <c r="DH26" s="103"/>
      <c r="DI26" s="18"/>
      <c r="DJ26" s="6"/>
      <c r="DK26" s="6"/>
      <c r="DL26" s="6"/>
      <c r="DM26" s="6"/>
      <c r="DN26" s="6"/>
      <c r="DO26" s="22"/>
      <c r="DP26" s="10"/>
      <c r="DQ26" s="13"/>
      <c r="DR26" s="112"/>
      <c r="EB26" s="112"/>
      <c r="EL26" s="112"/>
      <c r="EV26" s="112"/>
      <c r="FF26" s="112"/>
      <c r="FP26" s="112"/>
      <c r="FZ26" s="112"/>
      <c r="GJ26" s="112"/>
      <c r="GT26" s="112"/>
      <c r="HD26" s="112"/>
      <c r="HN26" s="112"/>
      <c r="HX26" s="112"/>
      <c r="IH26" s="112"/>
    </row>
    <row xmlns:x14ac="http://schemas.microsoft.com/office/spreadsheetml/2009/9/ac" r="27" s="2" customFormat="true" ht="93" customHeight="true" x14ac:dyDescent="0.25">
      <c r="A27" s="367" t="str">
        <f ca="true">IF(ISBLANK('Data Summary'!A29),"",'Data Summary'!A29)</f>
        <v/>
      </c>
      <c r="B27" s="104" t="s">
        <v>12</v>
      </c>
      <c r="C27" s="550" t="s">
        <v>185</v>
      </c>
      <c r="D27" s="550"/>
      <c r="E27" s="550"/>
      <c r="F27" s="550"/>
      <c r="G27" s="550"/>
      <c r="H27" s="550"/>
      <c r="I27" s="551"/>
      <c r="J27" s="10"/>
      <c r="K27" s="13"/>
      <c r="L27" s="104" t="s">
        <v>12</v>
      </c>
      <c r="M27" s="550" t="s">
        <v>185</v>
      </c>
      <c r="N27" s="550"/>
      <c r="O27" s="550"/>
      <c r="P27" s="550"/>
      <c r="Q27" s="550"/>
      <c r="R27" s="550"/>
      <c r="S27" s="551"/>
      <c r="T27" s="10"/>
      <c r="U27" s="13"/>
      <c r="V27" s="104" t="s">
        <v>12</v>
      </c>
      <c r="W27" s="550" t="s">
        <v>185</v>
      </c>
      <c r="X27" s="550"/>
      <c r="Y27" s="550"/>
      <c r="Z27" s="550"/>
      <c r="AA27" s="550"/>
      <c r="AB27" s="550"/>
      <c r="AC27" s="551"/>
      <c r="AD27" s="10"/>
      <c r="AE27" s="13"/>
      <c r="AF27" s="104" t="s">
        <v>12</v>
      </c>
      <c r="AG27" s="550" t="s">
        <v>185</v>
      </c>
      <c r="AH27" s="550"/>
      <c r="AI27" s="550"/>
      <c r="AJ27" s="550"/>
      <c r="AK27" s="550"/>
      <c r="AL27" s="550"/>
      <c r="AM27" s="551"/>
      <c r="AN27" s="10"/>
      <c r="AO27" s="13"/>
      <c r="AP27" s="104" t="s">
        <v>12</v>
      </c>
      <c r="AQ27" s="550" t="s">
        <v>185</v>
      </c>
      <c r="AR27" s="550"/>
      <c r="AS27" s="550"/>
      <c r="AT27" s="550"/>
      <c r="AU27" s="550"/>
      <c r="AV27" s="550"/>
      <c r="AW27" s="551"/>
      <c r="AX27" s="10"/>
      <c r="AY27" s="13"/>
      <c r="AZ27" s="104" t="s">
        <v>12</v>
      </c>
      <c r="BA27" s="550" t="s">
        <v>185</v>
      </c>
      <c r="BB27" s="550"/>
      <c r="BC27" s="550"/>
      <c r="BD27" s="550"/>
      <c r="BE27" s="550"/>
      <c r="BF27" s="550"/>
      <c r="BG27" s="551"/>
      <c r="BH27" s="10"/>
      <c r="BI27" s="13"/>
      <c r="BJ27" s="104" t="s">
        <v>12</v>
      </c>
      <c r="BK27" s="550" t="s">
        <v>185</v>
      </c>
      <c r="BL27" s="550"/>
      <c r="BM27" s="550"/>
      <c r="BN27" s="550"/>
      <c r="BO27" s="550"/>
      <c r="BP27" s="550"/>
      <c r="BQ27" s="551"/>
      <c r="BR27" s="10"/>
      <c r="BS27" s="13"/>
      <c r="BT27" s="104" t="s">
        <v>12</v>
      </c>
      <c r="BU27" s="550" t="s">
        <v>254</v>
      </c>
      <c r="BV27" s="550"/>
      <c r="BW27" s="550"/>
      <c r="BX27" s="550"/>
      <c r="BY27" s="550"/>
      <c r="BZ27" s="550"/>
      <c r="CA27" s="551"/>
      <c r="CB27" s="10"/>
      <c r="CC27" s="13"/>
      <c r="CD27" s="104" t="s">
        <v>12</v>
      </c>
      <c r="CE27" s="550" t="s">
        <v>185</v>
      </c>
      <c r="CF27" s="550"/>
      <c r="CG27" s="550"/>
      <c r="CH27" s="550"/>
      <c r="CI27" s="550"/>
      <c r="CJ27" s="550"/>
      <c r="CK27" s="551"/>
      <c r="CL27" s="10"/>
      <c r="CM27" s="13"/>
      <c r="CN27" s="104" t="s">
        <v>12</v>
      </c>
      <c r="CO27" s="550" t="s">
        <v>185</v>
      </c>
      <c r="CP27" s="550"/>
      <c r="CQ27" s="550"/>
      <c r="CR27" s="550"/>
      <c r="CS27" s="550"/>
      <c r="CT27" s="550"/>
      <c r="CU27" s="551"/>
      <c r="CV27" s="10"/>
      <c r="CW27" s="13"/>
      <c r="CX27" s="104" t="s">
        <v>12</v>
      </c>
      <c r="CY27" s="550" t="s">
        <v>185</v>
      </c>
      <c r="CZ27" s="550"/>
      <c r="DA27" s="550"/>
      <c r="DB27" s="550"/>
      <c r="DC27" s="550"/>
      <c r="DD27" s="550"/>
      <c r="DE27" s="551"/>
      <c r="DF27" s="10"/>
      <c r="DG27" s="13"/>
      <c r="DH27" s="104" t="s">
        <v>12</v>
      </c>
      <c r="DI27" s="550" t="s">
        <v>254</v>
      </c>
      <c r="DJ27" s="550"/>
      <c r="DK27" s="550"/>
      <c r="DL27" s="550"/>
      <c r="DM27" s="550"/>
      <c r="DN27" s="550"/>
      <c r="DO27" s="551"/>
      <c r="DP27" s="10"/>
      <c r="DQ27" s="13"/>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t="s">
        <v>158</v>
      </c>
      <c r="BQ28" s="89" t="s">
        <v>158</v>
      </c>
      <c r="BR28" s="10"/>
      <c r="BS28" s="13"/>
      <c r="BT28" s="104"/>
      <c r="BU28" s="58" t="s">
        <v>120</v>
      </c>
      <c r="BV28" s="47" t="s">
        <v>158</v>
      </c>
      <c r="BW28" s="47"/>
      <c r="BX28" s="47"/>
      <c r="BY28" s="47"/>
      <c r="BZ28" s="47"/>
      <c r="CA28" s="89"/>
      <c r="CB28" s="10"/>
      <c r="CC28" s="13"/>
      <c r="CD28" s="104"/>
      <c r="CE28" s="58" t="s">
        <v>120</v>
      </c>
      <c r="CF28" s="47" t="s">
        <v>158</v>
      </c>
      <c r="CG28" s="47"/>
      <c r="CH28" s="47"/>
      <c r="CI28" s="47"/>
      <c r="CJ28" s="47" t="s">
        <v>158</v>
      </c>
      <c r="CK28" s="89" t="s">
        <v>158</v>
      </c>
      <c r="CL28" s="10"/>
      <c r="CM28" s="13"/>
      <c r="CN28" s="104"/>
      <c r="CO28" s="58" t="s">
        <v>120</v>
      </c>
      <c r="CP28" s="47" t="s">
        <v>158</v>
      </c>
      <c r="CQ28" s="47"/>
      <c r="CR28" s="47"/>
      <c r="CS28" s="47"/>
      <c r="CT28" s="47" t="s">
        <v>158</v>
      </c>
      <c r="CU28" s="89" t="s">
        <v>158</v>
      </c>
      <c r="CV28" s="10"/>
      <c r="CW28" s="13"/>
      <c r="CX28" s="104"/>
      <c r="CY28" s="58" t="s">
        <v>120</v>
      </c>
      <c r="CZ28" s="47" t="s">
        <v>158</v>
      </c>
      <c r="DA28" s="47"/>
      <c r="DB28" s="47"/>
      <c r="DC28" s="47"/>
      <c r="DD28" s="47" t="s">
        <v>158</v>
      </c>
      <c r="DE28" s="89" t="s">
        <v>158</v>
      </c>
      <c r="DF28" s="10"/>
      <c r="DG28" s="13"/>
      <c r="DH28" s="104"/>
      <c r="DI28" s="58" t="s">
        <v>120</v>
      </c>
      <c r="DJ28" s="47" t="s">
        <v>158</v>
      </c>
      <c r="DK28" s="47"/>
      <c r="DL28" s="47"/>
      <c r="DM28" s="47"/>
      <c r="DN28" s="47" t="s">
        <v>158</v>
      </c>
      <c r="DO28" s="89" t="s">
        <v>158</v>
      </c>
      <c r="DP28" s="10"/>
      <c r="DQ28" s="13"/>
      <c r="DR28" s="112"/>
      <c r="EB28" s="112"/>
      <c r="EL28" s="112"/>
      <c r="EV28" s="112"/>
      <c r="FF28" s="112"/>
      <c r="FP28" s="112"/>
      <c r="FZ28" s="112"/>
      <c r="GJ28" s="112"/>
      <c r="GT28" s="112"/>
      <c r="HD28" s="112"/>
      <c r="HN28" s="112"/>
      <c r="HX28" s="112"/>
      <c r="IH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t="s">
        <v>158</v>
      </c>
      <c r="BQ29" s="89" t="s">
        <v>158</v>
      </c>
      <c r="BR29" s="10"/>
      <c r="BS29" s="13"/>
      <c r="BT29" s="104"/>
      <c r="BU29" s="58" t="s">
        <v>102</v>
      </c>
      <c r="BV29" s="47" t="s">
        <v>158</v>
      </c>
      <c r="BW29" s="47"/>
      <c r="BX29" s="47"/>
      <c r="BY29" s="47"/>
      <c r="BZ29" s="47"/>
      <c r="CA29" s="89"/>
      <c r="CB29" s="10"/>
      <c r="CC29" s="13"/>
      <c r="CD29" s="104"/>
      <c r="CE29" s="58" t="s">
        <v>102</v>
      </c>
      <c r="CF29" s="47" t="s">
        <v>158</v>
      </c>
      <c r="CG29" s="47"/>
      <c r="CH29" s="47"/>
      <c r="CI29" s="47"/>
      <c r="CJ29" s="47" t="s">
        <v>158</v>
      </c>
      <c r="CK29" s="89" t="s">
        <v>158</v>
      </c>
      <c r="CL29" s="10"/>
      <c r="CM29" s="13"/>
      <c r="CN29" s="104"/>
      <c r="CO29" s="58" t="s">
        <v>102</v>
      </c>
      <c r="CP29" s="47" t="s">
        <v>158</v>
      </c>
      <c r="CQ29" s="47"/>
      <c r="CR29" s="47"/>
      <c r="CS29" s="47"/>
      <c r="CT29" s="47" t="s">
        <v>158</v>
      </c>
      <c r="CU29" s="89" t="s">
        <v>158</v>
      </c>
      <c r="CV29" s="10"/>
      <c r="CW29" s="13"/>
      <c r="CX29" s="104"/>
      <c r="CY29" s="58" t="s">
        <v>102</v>
      </c>
      <c r="CZ29" s="47" t="s">
        <v>158</v>
      </c>
      <c r="DA29" s="47"/>
      <c r="DB29" s="47"/>
      <c r="DC29" s="47"/>
      <c r="DD29" s="47" t="s">
        <v>158</v>
      </c>
      <c r="DE29" s="89" t="s">
        <v>158</v>
      </c>
      <c r="DF29" s="10"/>
      <c r="DG29" s="13"/>
      <c r="DH29" s="104"/>
      <c r="DI29" s="58" t="s">
        <v>102</v>
      </c>
      <c r="DJ29" s="47" t="s">
        <v>158</v>
      </c>
      <c r="DK29" s="47"/>
      <c r="DL29" s="47"/>
      <c r="DM29" s="47"/>
      <c r="DN29" s="47" t="s">
        <v>158</v>
      </c>
      <c r="DO29" s="89" t="s">
        <v>158</v>
      </c>
      <c r="DP29" s="10"/>
      <c r="DQ29" s="13"/>
      <c r="DR29" s="112"/>
      <c r="EB29" s="112"/>
      <c r="EL29" s="112"/>
      <c r="EV29" s="112"/>
      <c r="FF29" s="112"/>
      <c r="FP29" s="112"/>
      <c r="FZ29" s="112"/>
      <c r="GJ29" s="112"/>
      <c r="GT29" s="112"/>
      <c r="HD29" s="112"/>
      <c r="HN29" s="112"/>
      <c r="HX29" s="112"/>
      <c r="IH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04"/>
      <c r="BU30" s="58" t="s">
        <v>127</v>
      </c>
      <c r="BV30" s="47"/>
      <c r="BW30" s="47"/>
      <c r="BX30" s="47"/>
      <c r="BY30" s="47"/>
      <c r="BZ30" s="47"/>
      <c r="CA30" s="89"/>
      <c r="CB30" s="10"/>
      <c r="CC30" s="13"/>
      <c r="CD30" s="104"/>
      <c r="CE30" s="58" t="s">
        <v>127</v>
      </c>
      <c r="CF30" s="47"/>
      <c r="CG30" s="47"/>
      <c r="CH30" s="47"/>
      <c r="CI30" s="47"/>
      <c r="CJ30" s="47"/>
      <c r="CK30" s="89"/>
      <c r="CL30" s="10"/>
      <c r="CM30" s="13"/>
      <c r="CN30" s="104"/>
      <c r="CO30" s="58" t="s">
        <v>127</v>
      </c>
      <c r="CP30" s="47"/>
      <c r="CQ30" s="47"/>
      <c r="CR30" s="47"/>
      <c r="CS30" s="47"/>
      <c r="CT30" s="47"/>
      <c r="CU30" s="89"/>
      <c r="CV30" s="10"/>
      <c r="CW30" s="13"/>
      <c r="CX30" s="104"/>
      <c r="CY30" s="58" t="s">
        <v>127</v>
      </c>
      <c r="CZ30" s="47"/>
      <c r="DA30" s="47"/>
      <c r="DB30" s="47"/>
      <c r="DC30" s="47"/>
      <c r="DD30" s="47"/>
      <c r="DE30" s="89"/>
      <c r="DF30" s="10"/>
      <c r="DG30" s="13"/>
      <c r="DH30" s="104"/>
      <c r="DI30" s="58" t="s">
        <v>127</v>
      </c>
      <c r="DJ30" s="47"/>
      <c r="DK30" s="47"/>
      <c r="DL30" s="47"/>
      <c r="DM30" s="47"/>
      <c r="DN30" s="47"/>
      <c r="DO30" s="89"/>
      <c r="DP30" s="10"/>
      <c r="DQ30" s="13"/>
      <c r="DR30" s="112"/>
      <c r="EB30" s="112"/>
      <c r="EL30" s="112"/>
      <c r="EV30" s="112"/>
      <c r="FF30" s="112"/>
      <c r="FP30" s="112"/>
      <c r="FZ30" s="112"/>
      <c r="GJ30" s="112"/>
      <c r="GT30" s="112"/>
      <c r="HD30" s="112"/>
      <c r="HN30" s="112"/>
      <c r="HX30" s="112"/>
      <c r="IH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c r="BT31" s="104"/>
      <c r="BU31" s="58" t="s">
        <v>128</v>
      </c>
      <c r="BV31" s="47"/>
      <c r="BW31" s="47"/>
      <c r="BX31" s="47"/>
      <c r="BY31" s="47"/>
      <c r="BZ31" s="47"/>
      <c r="CA31" s="89"/>
      <c r="CB31" s="10"/>
      <c r="CC31" s="13"/>
      <c r="CD31" s="104"/>
      <c r="CE31" s="58" t="s">
        <v>128</v>
      </c>
      <c r="CF31" s="47"/>
      <c r="CG31" s="47"/>
      <c r="CH31" s="47"/>
      <c r="CI31" s="47"/>
      <c r="CJ31" s="47"/>
      <c r="CK31" s="89"/>
      <c r="CL31" s="10"/>
      <c r="CM31" s="13"/>
      <c r="CN31" s="104"/>
      <c r="CO31" s="58" t="s">
        <v>128</v>
      </c>
      <c r="CP31" s="47"/>
      <c r="CQ31" s="47"/>
      <c r="CR31" s="47"/>
      <c r="CS31" s="47"/>
      <c r="CT31" s="47"/>
      <c r="CU31" s="89"/>
      <c r="CV31" s="10"/>
      <c r="CW31" s="13"/>
      <c r="CX31" s="104"/>
      <c r="CY31" s="58" t="s">
        <v>128</v>
      </c>
      <c r="CZ31" s="47"/>
      <c r="DA31" s="47"/>
      <c r="DB31" s="47"/>
      <c r="DC31" s="47"/>
      <c r="DD31" s="47"/>
      <c r="DE31" s="89"/>
      <c r="DF31" s="10"/>
      <c r="DG31" s="13"/>
      <c r="DH31" s="104"/>
      <c r="DI31" s="58" t="s">
        <v>128</v>
      </c>
      <c r="DJ31" s="47"/>
      <c r="DK31" s="47"/>
      <c r="DL31" s="47"/>
      <c r="DM31" s="47"/>
      <c r="DN31" s="47"/>
      <c r="DO31" s="89"/>
      <c r="DP31" s="10"/>
      <c r="DQ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t="s">
        <v>158</v>
      </c>
      <c r="BQ32" s="89" t="s">
        <v>158</v>
      </c>
      <c r="BR32" s="10"/>
      <c r="BS32" s="13"/>
      <c r="BT32" s="104"/>
      <c r="BU32" s="58" t="s">
        <v>103</v>
      </c>
      <c r="BV32" s="47" t="s">
        <v>158</v>
      </c>
      <c r="BW32" s="47"/>
      <c r="BX32" s="47"/>
      <c r="BY32" s="47"/>
      <c r="BZ32" s="47"/>
      <c r="CA32" s="89"/>
      <c r="CB32" s="10"/>
      <c r="CC32" s="13"/>
      <c r="CD32" s="104"/>
      <c r="CE32" s="58" t="s">
        <v>103</v>
      </c>
      <c r="CF32" s="47" t="s">
        <v>158</v>
      </c>
      <c r="CG32" s="47"/>
      <c r="CH32" s="47"/>
      <c r="CI32" s="47"/>
      <c r="CJ32" s="47" t="s">
        <v>158</v>
      </c>
      <c r="CK32" s="89" t="s">
        <v>158</v>
      </c>
      <c r="CL32" s="10"/>
      <c r="CM32" s="13"/>
      <c r="CN32" s="104"/>
      <c r="CO32" s="58" t="s">
        <v>103</v>
      </c>
      <c r="CP32" s="47" t="s">
        <v>158</v>
      </c>
      <c r="CQ32" s="47"/>
      <c r="CR32" s="47"/>
      <c r="CS32" s="47"/>
      <c r="CT32" s="47" t="s">
        <v>158</v>
      </c>
      <c r="CU32" s="89" t="s">
        <v>158</v>
      </c>
      <c r="CV32" s="10"/>
      <c r="CW32" s="13"/>
      <c r="CX32" s="104"/>
      <c r="CY32" s="58" t="s">
        <v>103</v>
      </c>
      <c r="CZ32" s="47" t="s">
        <v>158</v>
      </c>
      <c r="DA32" s="47"/>
      <c r="DB32" s="47"/>
      <c r="DC32" s="47"/>
      <c r="DD32" s="47" t="s">
        <v>158</v>
      </c>
      <c r="DE32" s="89" t="s">
        <v>158</v>
      </c>
      <c r="DF32" s="10"/>
      <c r="DG32" s="13"/>
      <c r="DH32" s="104"/>
      <c r="DI32" s="58" t="s">
        <v>103</v>
      </c>
      <c r="DJ32" s="47" t="s">
        <v>158</v>
      </c>
      <c r="DK32" s="47"/>
      <c r="DL32" s="47"/>
      <c r="DM32" s="47"/>
      <c r="DN32" s="47" t="s">
        <v>158</v>
      </c>
      <c r="DO32" s="89" t="s">
        <v>158</v>
      </c>
      <c r="DP32" s="10"/>
      <c r="DQ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c r="BT33" s="105"/>
      <c r="BU33" s="11" t="s">
        <v>23</v>
      </c>
      <c r="BV33" s="63"/>
      <c r="BW33" s="9"/>
      <c r="BX33" s="9"/>
      <c r="BY33" s="64"/>
      <c r="BZ33" s="65"/>
      <c r="CA33" s="66"/>
      <c r="CB33" s="10"/>
      <c r="CC33" s="13"/>
      <c r="CD33" s="105"/>
      <c r="CE33" s="11" t="s">
        <v>23</v>
      </c>
      <c r="CF33" s="63"/>
      <c r="CG33" s="9"/>
      <c r="CH33" s="9"/>
      <c r="CI33" s="64"/>
      <c r="CJ33" s="65"/>
      <c r="CK33" s="66"/>
      <c r="CL33" s="10"/>
      <c r="CM33" s="13"/>
      <c r="CN33" s="105"/>
      <c r="CO33" s="11" t="s">
        <v>23</v>
      </c>
      <c r="CP33" s="63"/>
      <c r="CQ33" s="9"/>
      <c r="CR33" s="9"/>
      <c r="CS33" s="64"/>
      <c r="CT33" s="65"/>
      <c r="CU33" s="66"/>
      <c r="CV33" s="10"/>
      <c r="CW33" s="13"/>
      <c r="CX33" s="105"/>
      <c r="CY33" s="11" t="s">
        <v>23</v>
      </c>
      <c r="CZ33" s="63"/>
      <c r="DA33" s="9"/>
      <c r="DB33" s="9"/>
      <c r="DC33" s="64"/>
      <c r="DD33" s="65"/>
      <c r="DE33" s="66"/>
      <c r="DF33" s="10"/>
      <c r="DG33" s="13"/>
      <c r="DH33" s="105"/>
      <c r="DI33" s="11" t="s">
        <v>23</v>
      </c>
      <c r="DJ33" s="63"/>
      <c r="DK33" s="9"/>
      <c r="DL33" s="9"/>
      <c r="DM33" s="64"/>
      <c r="DN33" s="65"/>
      <c r="DO33" s="66"/>
      <c r="DP33" s="10"/>
      <c r="DQ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6"/>
      <c r="BU34" s="23" t="s">
        <v>20</v>
      </c>
      <c r="BV34" s="68"/>
      <c r="BW34" s="68"/>
      <c r="BX34" s="68"/>
      <c r="BY34" s="68"/>
      <c r="BZ34" s="68"/>
      <c r="CA34" s="72"/>
      <c r="CB34" s="20"/>
      <c r="CC34" s="15"/>
      <c r="CD34" s="106"/>
      <c r="CE34" s="23" t="s">
        <v>20</v>
      </c>
      <c r="CF34" s="68"/>
      <c r="CG34" s="68"/>
      <c r="CH34" s="68"/>
      <c r="CI34" s="68"/>
      <c r="CJ34" s="68"/>
      <c r="CK34" s="72"/>
      <c r="CL34" s="20"/>
      <c r="CM34" s="15"/>
      <c r="CN34" s="106"/>
      <c r="CO34" s="23" t="s">
        <v>20</v>
      </c>
      <c r="CP34" s="68"/>
      <c r="CQ34" s="68"/>
      <c r="CR34" s="68"/>
      <c r="CS34" s="68"/>
      <c r="CT34" s="68"/>
      <c r="CU34" s="72"/>
      <c r="CV34" s="20"/>
      <c r="CW34" s="15"/>
      <c r="CX34" s="106"/>
      <c r="CY34" s="23" t="s">
        <v>20</v>
      </c>
      <c r="CZ34" s="68"/>
      <c r="DA34" s="68"/>
      <c r="DB34" s="68"/>
      <c r="DC34" s="68"/>
      <c r="DD34" s="68"/>
      <c r="DE34" s="72"/>
      <c r="DF34" s="20"/>
      <c r="DG34" s="15"/>
      <c r="DH34" s="106"/>
      <c r="DI34" s="23" t="s">
        <v>20</v>
      </c>
      <c r="DJ34" s="68"/>
      <c r="DK34" s="68"/>
      <c r="DL34" s="68"/>
      <c r="DM34" s="68"/>
      <c r="DN34" s="68"/>
      <c r="DO34" s="72"/>
      <c r="DP34" s="20"/>
      <c r="DQ34" s="15"/>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7"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7"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7"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7"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7"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7"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7"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7"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7"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7"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7"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7"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7"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7"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7"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7"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7"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7"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7"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7"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7"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7"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7"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7"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7"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7"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7"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7"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7"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7"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7"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7"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7"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7"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7"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7"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7"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7"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7"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7"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7"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7"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7"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7"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7"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7"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7"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7"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7"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7"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7"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7"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7"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7"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7"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7"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7"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7"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7"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7"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7"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7"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7"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7"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7"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7"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7"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7"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7"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7"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7"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7"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7"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7"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7"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7"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7"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7"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7"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7"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7"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7"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7"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7"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7"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7"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7"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7"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7"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7"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7"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7"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7"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7"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7"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7"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7"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7"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7"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7"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7"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7"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7"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7"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7"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7"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7"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7"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7"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7"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7"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7"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7"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7"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7"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7"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7"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63"/>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63"/>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63"/>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63"/>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63"/>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63"/>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63"/>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63"/>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63"/>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63"/>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63"/>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63"/>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63"/>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63"/>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63"/>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c r="IH637" s="107"/>
    </row>
    <row xmlns:x14ac="http://schemas.microsoft.com/office/spreadsheetml/2009/9/ac" r="638" s="3" customFormat="true" x14ac:dyDescent="0.25">
      <c r="A638" s="363"/>
      <c r="B638" s="107"/>
      <c r="L638" s="107"/>
      <c r="V638" s="107"/>
      <c r="AF638" s="107"/>
      <c r="AP638" s="107"/>
      <c r="AZ638" s="107"/>
      <c r="BA638" s="107"/>
      <c r="BJ638" s="107"/>
      <c r="BT638" s="107"/>
      <c r="CD638" s="107"/>
      <c r="CN638" s="107"/>
      <c r="CX638" s="107"/>
      <c r="DH638" s="107"/>
      <c r="DR638" s="107"/>
      <c r="EB638" s="107"/>
      <c r="EL638" s="107"/>
      <c r="EV638" s="107"/>
      <c r="FF638" s="107"/>
      <c r="FP638" s="107"/>
      <c r="FZ638" s="107"/>
      <c r="GJ638" s="107"/>
      <c r="GT638" s="107"/>
      <c r="HD638" s="107"/>
      <c r="HN638" s="107"/>
      <c r="HX638" s="107"/>
      <c r="IH638" s="107"/>
    </row>
    <row xmlns:x14ac="http://schemas.microsoft.com/office/spreadsheetml/2009/9/ac" r="639" s="3" customFormat="true" x14ac:dyDescent="0.25">
      <c r="A639" s="363"/>
      <c r="B639" s="107"/>
      <c r="L639" s="107"/>
      <c r="V639" s="107"/>
      <c r="AF639" s="107"/>
      <c r="AP639" s="107"/>
      <c r="AZ639" s="107"/>
      <c r="BA639" s="107"/>
      <c r="BJ639" s="107"/>
      <c r="BT639" s="107"/>
      <c r="CD639" s="107"/>
      <c r="CN639" s="107"/>
      <c r="CX639" s="107"/>
      <c r="DH639" s="107"/>
      <c r="DR639" s="107"/>
      <c r="EB639" s="107"/>
      <c r="EL639" s="107"/>
      <c r="EV639" s="107"/>
      <c r="FF639" s="107"/>
      <c r="FP639" s="107"/>
      <c r="FZ639" s="107"/>
      <c r="GJ639" s="107"/>
      <c r="GT639" s="107"/>
      <c r="HD639" s="107"/>
      <c r="HN639" s="107"/>
      <c r="HX639" s="107"/>
      <c r="IH639" s="107"/>
    </row>
    <row xmlns:x14ac="http://schemas.microsoft.com/office/spreadsheetml/2009/9/ac" r="640" s="3" customFormat="true" x14ac:dyDescent="0.25">
      <c r="A640" s="363"/>
      <c r="B640" s="107"/>
      <c r="L640" s="107"/>
      <c r="V640" s="107"/>
      <c r="AF640" s="107"/>
      <c r="AP640" s="107"/>
      <c r="AZ640" s="107"/>
      <c r="BA640" s="107"/>
      <c r="BJ640" s="107"/>
      <c r="BT640" s="107"/>
      <c r="CD640" s="107"/>
      <c r="CN640" s="107"/>
      <c r="CX640" s="107"/>
      <c r="DH640" s="107"/>
      <c r="DR640" s="107"/>
      <c r="EB640" s="107"/>
      <c r="EL640" s="107"/>
      <c r="EV640" s="107"/>
      <c r="FF640" s="107"/>
      <c r="FP640" s="107"/>
      <c r="FZ640" s="107"/>
      <c r="GJ640" s="107"/>
      <c r="GT640" s="107"/>
      <c r="HD640" s="107"/>
      <c r="HN640" s="107"/>
      <c r="HX640" s="107"/>
      <c r="IH640" s="107"/>
    </row>
  </sheetData>
  <mergeCells count="13">
    <mergeCell ref="DI27:DO27"/>
    <mergeCell ref="CE27:CK27"/>
    <mergeCell ref="CO27:CU27"/>
    <mergeCell ref="CY27:DE27"/>
    <mergeCell ref="A2:A3"/>
    <mergeCell ref="BK27:BQ27"/>
    <mergeCell ref="C27:I27"/>
    <mergeCell ref="BA27:BG27"/>
    <mergeCell ref="M27:S27"/>
    <mergeCell ref="W27:AC27"/>
    <mergeCell ref="AG27:AM27"/>
    <mergeCell ref="AQ27:AW27"/>
    <mergeCell ref="BU27:CA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36</vt:i4>
      </vt:variant>
    </vt:vector>
  </HeadingPairs>
  <TitlesOfParts>
    <vt:vector size="4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2024-04-24T06:17:36Z</dcterms:modified>
</cp:coreProperties>
</file>