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FE1BD50-7956-4DC9-B0F6-B9CB0EB624C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<sst xmlns="http://schemas.openxmlformats.org/spreadsheetml/2006/main" xmlns:r="http://schemas.openxmlformats.org/officeDocument/2006/relationships" xmlns:xdr="http://schemas.openxmlformats.org/drawingml/2006/spreadsheetDrawing" count="1434" uniqueCount="254">
  <si>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</si>
  <si>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</si>
  <si>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</si>
  <si>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</si>
  <si>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</si>
  <si>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</si>
  <si>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</si>
  <si>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</si>
  <si>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</si>
  <si>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</si>
  <si>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</si>
  <si>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</si>
  <si>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</si>
  <si>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</si>
  <si>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</si>
  <si>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</si>
  <si>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</si>
  <si>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</si>
  <si>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</si>
  <si>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</si>
  <si>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</si>
  <si>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</si>
  <si>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</si>
  <si>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</si>
  <si>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</si>
  <si>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</si>
  <si>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</si>
  <si>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</si>
  <si>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</si>
  <si>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</si>
  <si>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</si>
  <si>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</si>
  <si>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</si>
  <si>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</si>
  <si>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</si>
  <si>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</si>
  <si>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</si>
  <si>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</si>
  <si>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</si>
  <si>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</si>
  <si>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</si>
  <si>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</si>
  <si>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</si>
  <si>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</si>
  <si>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</si>
  <si>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</si>
  <si>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</si>
  <si>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</si>
  <si>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</si>
  <si>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</si>
  <si>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</si>
  <si>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</si>
  <si>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</si>
  <si>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</si>
  <si>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</si>
  <si>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</si>
  <si>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</si>
  <si>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</si>
  <si>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</si>
  <si>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</si>
  <si>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</si>
  <si>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</si>
  <si>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</si>
  <si>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</si>
  <si>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</si>
  <si>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</si>
  <si>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</si>
  <si>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</si>
  <si>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</si>
  <si>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</si>
  <si>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</si>
  <si>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</si>
  <si>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</si>
  <si>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</si>
  <si>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</si>
  <si>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</si>
  <si>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</si>
  <si>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</si>
  <si>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</si>
  <si>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</si>
  <si>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</si>
  <si>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</si>
  <si>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</si>
  <si>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</si>
  <si>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</si>
  <si>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</si>
  <si>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</si>
  <si>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</si>
  <si>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</si>
  <si>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</si>
  <si>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</si>
  <si>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</si>
  <si>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</si>
  <si>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</si>
  <si>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</si>
  <si>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</si>
  <si>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</si>
  <si>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</si>
  <si>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</si>
  <si>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</si>
  <si>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</si>
  <si>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</si>
  <si>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</si>
  <si>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</si>
  <si>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</si>
  <si>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</si>
  <si>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</si>
  <si>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</si>
  <si>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</si>
  <si>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</si>
  <si>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</si>
  <si>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</si>
  <si>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</si>
  <si>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</si>
  <si>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</si>
  <si>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</si>
  <si>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</si>
  <si>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</si>
  <si>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</si>
  <si>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</si>
  <si>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</si>
  <si>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</si>
  <si>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</si>
  <si>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</si>
  <si>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</si>
  <si>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</si>
  <si>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</si>
  <si>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</si>
  <si>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</si>
  <si>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</si>
  <si>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</si>
  <si>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</si>
  <si>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</si>
  <si>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</si>
  <si>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</si>
  <si>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</si>
  <si>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</si>
  <si>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</si>
  <si>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</si>
  <si>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</si>
  <si>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</si>
  <si>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</si>
  <si>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</si>
  <si>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</si>
  <si>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</si>
  <si>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</si>
  <si>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</si>
  <si>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</si>
  <si>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</si>
  <si>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</si>
  <si>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</si>
  <si>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</si>
  <si>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</si>
  <si>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</si>
  <si>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</si>
  <si>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</si>
  <si>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</si>
  <si>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</si>
  <si>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</si>
  <si>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</si>
  <si>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</si>
  <si>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</si>
  <si>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</si>
  <si>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</si>
  <si>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</si>
  <si>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</si>
  <si>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</si>
  <si>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</si>
  <si>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</si>
  <si>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</si>
  <si>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</si>
  <si>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</si>
  <si>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</si>
  <si>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</si>
  <si>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</si>
  <si>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</si>
  <si>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</si>
  <si>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</si>
  <si>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</si>
  <si>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</si>
  <si>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</si>
  <si>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</si>
  <si>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</si>
  <si>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</si>
  <si>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</si>
  <si>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</si>
  <si>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</si>
  <si>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</si>
  <si>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</si>
  <si>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</si>
  <si>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</si>
  <si>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</si>
  <si>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</si>
  <si>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</si>
  <si>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</si>
  <si>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</si>
  <si>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</si>
  <si>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</si>
  <si>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</si>
  <si>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</si>
  <si>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</si>
  <si>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</si>
  <si>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</si>
  <si>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</si>
  <si>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</si>
  <si>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</si>
  <si>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</si>
  <si>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</si>
  <si>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Montserrat</t>
  </si>
  <si>
    <t xml:space="preserve">National estimate based on primary school data in the absence of additional information. Estimates for no facility and improved facility are based on the data on basic (since 100%). </t>
  </si>
  <si>
    <t>Estimated from basic</t>
  </si>
  <si>
    <t xml:space="preserve">National estimate based on primary school data in the absence of additional information. Estimates for no facility and facility with water are based on the data on basic (since 100%). </t>
  </si>
  <si>
    <t>Values in grey text are imputed based on linear regression</t>
  </si>
  <si>
    <t xml:space="preserve">Estimates for no facility and improved facility are based on the data on basic (since 100%). </t>
  </si>
  <si>
    <t xml:space="preserve">Estimates for no facility and facility with water are based on the data on basic (since 100%). </t>
  </si>
  <si>
    <t>MSR_2016_UIS</t>
  </si>
  <si>
    <t>MSR_2018_UIS</t>
  </si>
  <si>
    <t>2016</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</si>
  <si>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</si>
  <si>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</si>
  <si>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</si>
  <si>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</si>
  <si>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</si>
  <si>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</si>
  <si>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</si>
  <si>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</si>
  <si>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</si>
  <si>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</si>
  <si>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</si>
  <si>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</si>
  <si>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</si>
  <si>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</si>
  <si>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</si>
  <si>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</si>
  <si>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</si>
  <si>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MSR_2019_UIS</t>
  </si>
  <si>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</sst>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0FB-453C-A02A-6C177047D23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FB-453C-A02A-6C177047D23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FB-453C-A02A-6C177047D23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FB-453C-A02A-6C177047D23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FB-453C-A02A-6C177047D23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FB-453C-A02A-6C177047D23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FB-453C-A02A-6C177047D23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10FB-453C-A02A-6C177047D23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10FB-453C-A02A-6C177047D23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10FB-453C-A02A-6C177047D23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FB-4DB9-9340-582D625F90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33-45BE-BD8C-A4AAA40B48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FB-4DB9-9340-582D625F90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FB-4DB9-9340-582D625F90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33-45BE-BD8C-A4AAA40B48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A9-4F86-8D13-B622148063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2C-47C9-8C1F-8404C5776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A9-4F86-8D13-B622148063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A9-4F86-8D13-B622148063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2C-47C9-8C1F-8404C5776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AA-41FB-9DD3-1EAA0544C6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21-4C3B-9AD3-76BA2005A3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AA-41FB-9DD3-1EAA0544C6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AA-41FB-9DD3-1EAA0544C6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21-4C3B-9AD3-76BA2005A3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37-439B-8389-D3141B54BBF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EA-4884-B79B-8B9466B3F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37-439B-8389-D3141B54BBF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37-439B-8389-D3141B54BBF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A-4884-B79B-8B9466B3F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70-4219-B8C7-176C8E6A6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41-4CE0-8A20-ED757643A4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70-4219-B8C7-176C8E6A6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70-4219-B8C7-176C8E6A6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41-4CE0-8A20-ED757643A4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A2-4ACD-ADBD-5D68CCD6BA1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7F-4E43-B766-AD4A5CC9B2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A2-4ACD-ADBD-5D68CCD6BA1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A2-4ACD-ADBD-5D68CCD6BA1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7F-4E43-B766-AD4A5CC9B2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46-4AFB-87F6-459CF91E42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4D-4EB2-861B-B7C180015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46-4AFB-87F6-459CF91E42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4D-4EB2-861B-B7C180015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46-4AFB-87F6-459CF91E42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4D-4EB2-861B-B7C1800152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AB-4CE9-BA99-AC516C443FF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AB-4CE9-BA99-AC516C443FF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AA-45AB-92F0-8540103E3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AB-4CE9-BA99-AC516C443FF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95-4ADE-BF05-0A13CBA8E0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95-4ADE-BF05-0A13CBA8E0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C0-4CA5-8156-53D1E3976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95-4ADE-BF05-0A13CBA8E0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D4-4E93-87E6-E7BACF57458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D4-4E93-87E6-E7BACF57458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8B-472F-AD24-5008119A2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D4-4E93-87E6-E7BACF57458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DF4-433A-8913-071E387DA26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ADF4-433A-8913-071E387DA26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DF4-433A-8913-071E387DA26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DF4-433A-8913-071E387DA26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ADF4-433A-8913-071E387DA26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29-4D12-AE03-0A898F6FC5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29-4D12-AE03-0A898F6FC5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D0-41B3-BAEA-6D5CE1316C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29-4D12-AE03-0A898F6FC5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22-440E-8992-898CD5E7988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22-440E-8992-898CD5E7988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49-4EB1-8A9E-2702E6B5B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22-440E-8992-898CD5E7988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A633-4F26-860A-7F512E6E764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A633-4F26-860A-7F512E6E764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A633-4F26-860A-7F512E6E764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633-4F26-860A-7F512E6E764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60-431E-ACC8-42AB8B29832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2C-4215-8D57-1EF937DDD5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60-431E-ACC8-42AB8B29832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2C-4215-8D57-1EF937DDD5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1C-4CCD-BA09-479EAFE3B5A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3C-4CD2-ABB5-843AB4DA2B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1C-4CCD-BA09-479EAFE3B5A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3C-4CD2-ABB5-843AB4DA2B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1C-4CCD-BA09-479EAFE3B5A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3C-4CD2-ABB5-843AB4DA2B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C7-4B2D-AE2B-0AE3D65F645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F5-4FC0-BE8B-50649D6EE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C7-4B2D-AE2B-0AE3D65F645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5-4FC0-BE8B-50649D6EE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C7-4B2D-AE2B-0AE3D65F645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F5-4FC0-BE8B-50649D6EE3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16-4A5E-AEF0-13093B870EC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33-478D-A311-2A66B6D064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16-4A5E-AEF0-13093B870EC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33-478D-A311-2A66B6D064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BB-48FE-9B56-52250E0EA9D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CC-470F-8286-4C99CC4EF8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BB-48FE-9B56-52250E0EA9D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CC-470F-8286-4C99CC4EF8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90-42D3-9B8C-0497572536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91-4C6A-9D04-746FD824FA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90-42D3-9B8C-0497572536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91-4C6A-9D04-746FD824FA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99AF9EE-4495-4FDB-A337-78040870954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939E9A6-D273-4B4A-A929-9A601C24B37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1A42C65-D4F8-4971-99BC-5E791FF4A2D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C605B38-A089-4511-96B8-6EDCACFCE3B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C8DF783-E3E9-492A-A3B3-C07C4EA4EC0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08A15F1-20BF-414A-A8E3-B42827CEA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BC4F3A1-740D-4B00-A164-642C3F61C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487C0C3-8116-4567-9DF4-21027697F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9FC3EDB-3C3F-42A3-87F2-AA8160EAA1A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FDBDCD7-633E-4C33-AEF9-670739A7593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482E112-0DD5-4620-948B-D35CCAE4791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AFAED6C-6702-4A46-A4D2-F0262E7766B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9AA70EF-5596-4E00-8AB7-190959BF728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B31768F-49E5-4398-9D81-62919EE77FB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696665A-AB70-41AC-98D7-478CEB79F0D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6C15-A0F8-407A-A9D8-88F180C1F6D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Montserrat</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243</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239</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6" t="s">
        <v>31</v>
      </c>
      <c r="C1" s="374" t="s">
        <v>217</v>
      </c>
      <c r="D1" s="313" t="s">
        <v>208</v>
      </c>
      <c r="E1" s="313"/>
      <c r="F1" s="313"/>
      <c r="G1" s="313"/>
      <c r="H1" s="313"/>
      <c r="I1" s="324"/>
      <c r="J1" s="305"/>
      <c r="K1" s="305"/>
      <c r="L1" s="326" t="s">
        <v>31</v>
      </c>
      <c r="M1" s="374" t="s">
        <v>218</v>
      </c>
      <c r="N1" s="313" t="s">
        <v>208</v>
      </c>
      <c r="O1" s="313"/>
      <c r="P1" s="313"/>
      <c r="Q1" s="313"/>
      <c r="R1" s="313"/>
      <c r="S1" s="324"/>
      <c r="T1" s="305"/>
      <c r="U1" s="305"/>
      <c r="V1" s="326" t="s">
        <v>31</v>
      </c>
      <c r="W1" s="374">
        <v>2019</v>
      </c>
      <c r="X1" s="313" t="s">
        <v>208</v>
      </c>
      <c r="Y1" s="313"/>
      <c r="Z1" s="313"/>
      <c r="AA1" s="313"/>
      <c r="AB1" s="313"/>
      <c r="AC1" s="324"/>
      <c r="AD1" s="305"/>
      <c r="AE1" s="305"/>
    </row>
    <row xmlns:x14ac="http://schemas.microsoft.com/office/spreadsheetml/2009/9/ac" r="2" s="307" customFormat="true" ht="30" customHeight="true" x14ac:dyDescent="0.25">
      <c r="A2" s="560" t="s">
        <v>238</v>
      </c>
      <c r="B2" s="314" t="s">
        <v>215</v>
      </c>
      <c r="C2" s="267" t="s">
        <v>176</v>
      </c>
      <c r="D2" s="267" t="s">
        <v>175</v>
      </c>
      <c r="E2" s="315"/>
      <c r="F2" s="315"/>
      <c r="G2" s="315"/>
      <c r="H2" s="315"/>
      <c r="I2" s="325"/>
      <c r="J2" s="308" t="s">
        <v>219</v>
      </c>
      <c r="K2" s="308"/>
      <c r="L2" s="314" t="s">
        <v>216</v>
      </c>
      <c r="M2" s="267" t="s">
        <v>176</v>
      </c>
      <c r="N2" s="267" t="s">
        <v>175</v>
      </c>
      <c r="O2" s="315"/>
      <c r="P2" s="315"/>
      <c r="Q2" s="315"/>
      <c r="R2" s="315"/>
      <c r="S2" s="325"/>
      <c r="T2" s="308" t="s">
        <v>219</v>
      </c>
      <c r="U2" s="308"/>
      <c r="V2" s="314" t="s">
        <v>235</v>
      </c>
      <c r="W2" s="267" t="s">
        <v>176</v>
      </c>
      <c r="X2" s="267" t="s">
        <v>175</v>
      </c>
      <c r="Y2" s="315"/>
      <c r="Z2" s="315"/>
      <c r="AA2" s="315"/>
      <c r="AB2" s="315"/>
      <c r="AC2" s="325"/>
      <c r="AD2" s="308" t="s">
        <v>219</v>
      </c>
      <c r="AE2" s="308"/>
    </row>
    <row xmlns:x14ac="http://schemas.microsoft.com/office/spreadsheetml/2009/9/ac" r="3" s="246" customFormat="true" ht="18" customHeight="true" x14ac:dyDescent="0.25">
      <c r="A3" s="560"/>
      <c r="B3" s="355" t="s">
        <v>167</v>
      </c>
      <c r="C3" s="356" t="s">
        <v>56</v>
      </c>
      <c r="D3" s="357" t="s">
        <v>7</v>
      </c>
      <c r="E3" s="357" t="s">
        <v>1</v>
      </c>
      <c r="F3" s="357" t="s">
        <v>2</v>
      </c>
      <c r="G3" s="357" t="s">
        <v>16</v>
      </c>
      <c r="H3" s="357" t="s">
        <v>17</v>
      </c>
      <c r="I3" s="358" t="s">
        <v>18</v>
      </c>
      <c r="J3" s="244"/>
      <c r="K3" s="244"/>
      <c r="L3" s="355" t="s">
        <v>167</v>
      </c>
      <c r="M3" s="356" t="s">
        <v>56</v>
      </c>
      <c r="N3" s="357" t="s">
        <v>7</v>
      </c>
      <c r="O3" s="357" t="s">
        <v>1</v>
      </c>
      <c r="P3" s="357" t="s">
        <v>2</v>
      </c>
      <c r="Q3" s="357" t="s">
        <v>16</v>
      </c>
      <c r="R3" s="357" t="s">
        <v>17</v>
      </c>
      <c r="S3" s="358" t="s">
        <v>18</v>
      </c>
      <c r="T3" s="244"/>
      <c r="U3" s="244"/>
      <c r="V3" s="355" t="s">
        <v>167</v>
      </c>
      <c r="W3" s="356" t="s">
        <v>56</v>
      </c>
      <c r="X3" s="357" t="s">
        <v>7</v>
      </c>
      <c r="Y3" s="357" t="s">
        <v>1</v>
      </c>
      <c r="Z3" s="357" t="s">
        <v>2</v>
      </c>
      <c r="AA3" s="357" t="s">
        <v>16</v>
      </c>
      <c r="AB3" s="357" t="s">
        <v>17</v>
      </c>
      <c r="AC3" s="358" t="s">
        <v>18</v>
      </c>
      <c r="AD3" s="244"/>
      <c r="AE3" s="244"/>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5">
      <c r="A4" s="380" t="str">
        <f>IF(ISBLANK('Data Summary'!A6),"",'Data Summary'!A6)</f>
        <v>MSR_2016_UIS</v>
      </c>
      <c r="B4" s="101" t="s">
        <v>210</v>
      </c>
      <c r="C4" s="81" t="s">
        <v>3</v>
      </c>
      <c r="D4" s="135">
        <v>0</v>
      </c>
      <c r="E4" s="135"/>
      <c r="F4" s="135"/>
      <c r="G4" s="135"/>
      <c r="H4" s="135">
        <v>0</v>
      </c>
      <c r="I4" s="21"/>
      <c r="J4" s="19"/>
      <c r="K4" s="19"/>
      <c r="L4" s="101" t="s">
        <v>210</v>
      </c>
      <c r="M4" s="81" t="s">
        <v>3</v>
      </c>
      <c r="N4" s="135">
        <v>0</v>
      </c>
      <c r="O4" s="135"/>
      <c r="P4" s="135"/>
      <c r="Q4" s="135"/>
      <c r="R4" s="135">
        <v>0</v>
      </c>
      <c r="S4" s="21">
        <v>0</v>
      </c>
      <c r="T4" s="19"/>
      <c r="U4" s="19"/>
      <c r="V4" s="101" t="s">
        <v>210</v>
      </c>
      <c r="W4" s="81" t="s">
        <v>3</v>
      </c>
      <c r="X4" s="135">
        <v>0</v>
      </c>
      <c r="Y4" s="135"/>
      <c r="Z4" s="135"/>
      <c r="AA4" s="135"/>
      <c r="AB4" s="135">
        <v>0</v>
      </c>
      <c r="AC4" s="21">
        <v>0</v>
      </c>
      <c r="AD4" s="19"/>
      <c r="AE4" s="1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80" t="str">
        <f ca="true">IF(ISBLANK('Data Summary'!A7),"",'Data Summary'!A7)</f>
        <v>MSR_2018_UIS</v>
      </c>
      <c r="B5" s="101"/>
      <c r="C5" s="81" t="s">
        <v>25</v>
      </c>
      <c r="D5" s="135">
        <v>100</v>
      </c>
      <c r="E5" s="135"/>
      <c r="F5" s="135"/>
      <c r="G5" s="135"/>
      <c r="H5" s="135">
        <v>100</v>
      </c>
      <c r="I5" s="21"/>
      <c r="J5" s="19"/>
      <c r="K5" s="19"/>
      <c r="L5" s="101" t="s">
        <v>210</v>
      </c>
      <c r="M5" s="81" t="s">
        <v>25</v>
      </c>
      <c r="N5" s="135">
        <v>100</v>
      </c>
      <c r="O5" s="135"/>
      <c r="P5" s="135"/>
      <c r="Q5" s="135"/>
      <c r="R5" s="135">
        <v>100</v>
      </c>
      <c r="S5" s="21">
        <v>100</v>
      </c>
      <c r="T5" s="19"/>
      <c r="U5" s="19"/>
      <c r="V5" s="101" t="s">
        <v>210</v>
      </c>
      <c r="W5" s="81" t="s">
        <v>25</v>
      </c>
      <c r="X5" s="135">
        <v>100</v>
      </c>
      <c r="Y5" s="135"/>
      <c r="Z5" s="135"/>
      <c r="AA5" s="135"/>
      <c r="AB5" s="135">
        <v>100</v>
      </c>
      <c r="AC5" s="21">
        <v>100</v>
      </c>
      <c r="AD5" s="19"/>
      <c r="AE5" s="1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80" t="str">
        <f ca="true">IF(ISBLANK('Data Summary'!A8),"",'Data Summary'!A8)</f>
        <v>MSR_2019_UIS</v>
      </c>
      <c r="B6" s="113"/>
      <c r="C6" s="82" t="s">
        <v>26</v>
      </c>
      <c r="D6" s="136"/>
      <c r="E6" s="135"/>
      <c r="F6" s="135"/>
      <c r="G6" s="135"/>
      <c r="H6" s="136"/>
      <c r="I6" s="21"/>
      <c r="J6" s="19"/>
      <c r="K6" s="19"/>
      <c r="L6" s="113"/>
      <c r="M6" s="82" t="s">
        <v>26</v>
      </c>
      <c r="N6" s="136"/>
      <c r="O6" s="135"/>
      <c r="P6" s="135"/>
      <c r="Q6" s="135"/>
      <c r="R6" s="136"/>
      <c r="S6" s="21"/>
      <c r="T6" s="19"/>
      <c r="U6" s="19"/>
      <c r="V6" s="113"/>
      <c r="W6" s="82" t="s">
        <v>26</v>
      </c>
      <c r="X6" s="136"/>
      <c r="Y6" s="135"/>
      <c r="Z6" s="135"/>
      <c r="AA6" s="135"/>
      <c r="AB6" s="136"/>
      <c r="AC6" s="21"/>
      <c r="AD6" s="19"/>
      <c r="AE6" s="1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81" t="str">
        <f ca="true">IF(ISBLANK('Data Summary'!A9),"",'Data Summary'!A9)</f>
        <v/>
      </c>
      <c r="B7" s="101" t="s">
        <v>210</v>
      </c>
      <c r="C7" s="82" t="s">
        <v>160</v>
      </c>
      <c r="D7" s="135">
        <v>100</v>
      </c>
      <c r="E7" s="135"/>
      <c r="F7" s="135"/>
      <c r="G7" s="135"/>
      <c r="H7" s="135">
        <v>100</v>
      </c>
      <c r="I7" s="21"/>
      <c r="J7" s="19"/>
      <c r="K7" s="19"/>
      <c r="L7" s="101" t="s">
        <v>210</v>
      </c>
      <c r="M7" s="82" t="s">
        <v>160</v>
      </c>
      <c r="N7" s="135">
        <v>100</v>
      </c>
      <c r="O7" s="135"/>
      <c r="P7" s="135"/>
      <c r="Q7" s="135"/>
      <c r="R7" s="135">
        <v>100</v>
      </c>
      <c r="S7" s="21">
        <v>100</v>
      </c>
      <c r="T7" s="19"/>
      <c r="U7" s="19"/>
      <c r="V7" s="101" t="s">
        <v>210</v>
      </c>
      <c r="W7" s="82" t="s">
        <v>160</v>
      </c>
      <c r="X7" s="135">
        <v>100</v>
      </c>
      <c r="Y7" s="135"/>
      <c r="Z7" s="135"/>
      <c r="AA7" s="135"/>
      <c r="AB7" s="135">
        <v>100</v>
      </c>
      <c r="AC7" s="21">
        <v>100</v>
      </c>
      <c r="AD7" s="19"/>
      <c r="AE7" s="1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81" t="str">
        <f ca="true">IF(ISBLANK('Data Summary'!A10),"",'Data Summary'!A10)</f>
        <v/>
      </c>
      <c r="B8" s="113"/>
      <c r="C8" s="82" t="s">
        <v>161</v>
      </c>
      <c r="D8" s="136"/>
      <c r="E8" s="135"/>
      <c r="F8" s="135"/>
      <c r="G8" s="135"/>
      <c r="H8" s="136"/>
      <c r="I8" s="21"/>
      <c r="J8" s="19"/>
      <c r="K8" s="19"/>
      <c r="L8" s="101" t="s">
        <v>210</v>
      </c>
      <c r="M8" s="82" t="s">
        <v>161</v>
      </c>
      <c r="N8" s="136"/>
      <c r="O8" s="135"/>
      <c r="P8" s="135"/>
      <c r="Q8" s="135"/>
      <c r="R8" s="136"/>
      <c r="S8" s="21"/>
      <c r="T8" s="19"/>
      <c r="U8" s="19"/>
      <c r="V8" s="101" t="s">
        <v>210</v>
      </c>
      <c r="W8" s="82" t="s">
        <v>161</v>
      </c>
      <c r="X8" s="136"/>
      <c r="Y8" s="135"/>
      <c r="Z8" s="135"/>
      <c r="AA8" s="135"/>
      <c r="AB8" s="136"/>
      <c r="AC8" s="21"/>
      <c r="AD8" s="19"/>
      <c r="AE8" s="1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81" t="str">
        <f ca="true">IF(ISBLANK('Data Summary'!A11),"",'Data Summary'!A11)</f>
        <v/>
      </c>
      <c r="B9" s="101" t="s">
        <v>179</v>
      </c>
      <c r="C9" s="82" t="s">
        <v>170</v>
      </c>
      <c r="D9" s="136">
        <v>100</v>
      </c>
      <c r="E9" s="135"/>
      <c r="F9" s="135"/>
      <c r="G9" s="135"/>
      <c r="H9" s="136">
        <v>100</v>
      </c>
      <c r="I9" s="21"/>
      <c r="J9" s="19"/>
      <c r="K9" s="19"/>
      <c r="L9" s="101" t="s">
        <v>179</v>
      </c>
      <c r="M9" s="82" t="s">
        <v>170</v>
      </c>
      <c r="N9" s="136">
        <v>100</v>
      </c>
      <c r="O9" s="135"/>
      <c r="P9" s="135"/>
      <c r="Q9" s="135"/>
      <c r="R9" s="136">
        <v>100</v>
      </c>
      <c r="S9" s="21">
        <v>100</v>
      </c>
      <c r="T9" s="19"/>
      <c r="U9" s="19"/>
      <c r="V9" s="101" t="s">
        <v>179</v>
      </c>
      <c r="W9" s="82" t="s">
        <v>170</v>
      </c>
      <c r="X9" s="136">
        <v>100</v>
      </c>
      <c r="Y9" s="135"/>
      <c r="Z9" s="135"/>
      <c r="AA9" s="135"/>
      <c r="AB9" s="136">
        <v>100</v>
      </c>
      <c r="AC9" s="21">
        <v>100</v>
      </c>
      <c r="AD9" s="19"/>
      <c r="AE9" s="1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81" t="str">
        <f ca="true">IF(ISBLANK('Data Summary'!A12),"",'Data Summary'!A12)</f>
        <v/>
      </c>
      <c r="B10" s="104" t="s">
        <v>12</v>
      </c>
      <c r="C10" s="556" t="s">
        <v>211</v>
      </c>
      <c r="D10" s="557"/>
      <c r="E10" s="557"/>
      <c r="F10" s="557"/>
      <c r="G10" s="557"/>
      <c r="H10" s="557"/>
      <c r="I10" s="558"/>
      <c r="J10" s="10"/>
      <c r="K10" s="10"/>
      <c r="L10" s="104" t="s">
        <v>12</v>
      </c>
      <c r="M10" s="556" t="s">
        <v>214</v>
      </c>
      <c r="N10" s="557"/>
      <c r="O10" s="557"/>
      <c r="P10" s="557"/>
      <c r="Q10" s="557"/>
      <c r="R10" s="557"/>
      <c r="S10" s="558"/>
      <c r="T10" s="10"/>
      <c r="U10" s="10"/>
      <c r="V10" s="104" t="s">
        <v>12</v>
      </c>
      <c r="W10" s="556" t="s">
        <v>214</v>
      </c>
      <c r="X10" s="557"/>
      <c r="Y10" s="557"/>
      <c r="Z10" s="557"/>
      <c r="AA10" s="557"/>
      <c r="AB10" s="557"/>
      <c r="AC10" s="558"/>
      <c r="AD10" s="10"/>
      <c r="AE10" s="10"/>
      <c r="AF10" s="112"/>
      <c r="AG10" s="559"/>
      <c r="AH10" s="559"/>
      <c r="AI10" s="559"/>
      <c r="AJ10" s="559"/>
      <c r="AK10" s="559"/>
      <c r="AL10" s="559"/>
      <c r="AM10" s="559"/>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81" t="str">
        <f ca="true">IF(ISBLANK('Data Summary'!A13),"",'Data Summary'!A13)</f>
        <v/>
      </c>
      <c r="B11" s="104"/>
      <c r="C11" s="90" t="s">
        <v>120</v>
      </c>
      <c r="D11" s="141" t="s">
        <v>158</v>
      </c>
      <c r="E11" s="141"/>
      <c r="F11" s="141"/>
      <c r="G11" s="141"/>
      <c r="H11" s="141" t="s">
        <v>158</v>
      </c>
      <c r="I11" s="89"/>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12"/>
      <c r="AG11" s="112"/>
      <c r="AH11" s="129"/>
      <c r="AI11" s="129"/>
      <c r="AJ11" s="129"/>
      <c r="AK11" s="129"/>
      <c r="AL11" s="129"/>
      <c r="AM11" s="129"/>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81" t="str">
        <f ca="true">IF(ISBLANK('Data Summary'!A14),"",'Data Summary'!A14)</f>
        <v/>
      </c>
      <c r="B12" s="104"/>
      <c r="C12" s="90" t="s">
        <v>126</v>
      </c>
      <c r="D12" s="141" t="s">
        <v>158</v>
      </c>
      <c r="E12" s="141"/>
      <c r="F12" s="141"/>
      <c r="G12" s="141"/>
      <c r="H12" s="141" t="s">
        <v>158</v>
      </c>
      <c r="I12" s="89"/>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12"/>
      <c r="AG12" s="112"/>
      <c r="AH12" s="129"/>
      <c r="AI12" s="129"/>
      <c r="AJ12" s="129"/>
      <c r="AK12" s="129"/>
      <c r="AL12" s="129"/>
      <c r="AM12" s="129"/>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81" t="str">
        <f ca="true">IF(ISBLANK('Data Summary'!A15),"",'Data Summary'!A15)</f>
        <v/>
      </c>
      <c r="B13" s="104"/>
      <c r="C13" s="90" t="s">
        <v>103</v>
      </c>
      <c r="D13" s="141" t="s">
        <v>158</v>
      </c>
      <c r="E13" s="141"/>
      <c r="F13" s="141"/>
      <c r="G13" s="141"/>
      <c r="H13" s="141" t="s">
        <v>158</v>
      </c>
      <c r="I13" s="89"/>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12"/>
      <c r="AG13" s="112"/>
      <c r="AH13" s="129"/>
      <c r="AI13" s="129"/>
      <c r="AJ13" s="129"/>
      <c r="AK13" s="129"/>
      <c r="AL13" s="129"/>
      <c r="AM13" s="129"/>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81"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H14" s="128"/>
      <c r="AI14" s="128"/>
      <c r="AJ14" s="128"/>
      <c r="AK14" s="128"/>
      <c r="AL14" s="128"/>
      <c r="AM14" s="128"/>
    </row>
    <row xmlns:x14ac="http://schemas.microsoft.com/office/spreadsheetml/2009/9/ac" r="15" ht="15.75" customHeight="true" thickBot="true" x14ac:dyDescent="0.3">
      <c r="A15" s="381"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H15" s="128"/>
      <c r="AI15" s="128"/>
      <c r="AJ15" s="128"/>
      <c r="AK15" s="128"/>
      <c r="AL15" s="128"/>
      <c r="AM15" s="128"/>
    </row>
    <row xmlns:x14ac="http://schemas.microsoft.com/office/spreadsheetml/2009/9/ac" r="16" s="3" customFormat="true" x14ac:dyDescent="0.25">
      <c r="A16" s="381"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81"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81"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81"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81"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81"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81"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81"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81"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81"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81"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81"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81"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81"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81"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81"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81"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81"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81"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81"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81"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81"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81"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81"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81"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81"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81"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81"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81"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81"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81"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81"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81"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81"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81"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81"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81"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81"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81"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81"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81"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81"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81"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81"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81"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81"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81"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81"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81"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81"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81"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81"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81"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81"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81"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81"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81"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81"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81"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81"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81"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81"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81"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81"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81"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81"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81"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81"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81"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81"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81"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81"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81"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81"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81"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81"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81"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81"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81"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81"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81"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81"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81"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81"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81"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81"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81"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81"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81"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81"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81"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81"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81"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81"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81"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81"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81"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81"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81"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81"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81"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81"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81"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81"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81"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81"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81"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81"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81"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81"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81"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81"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81"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81"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81"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81"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81"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81"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81"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81"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81"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81"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81"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81"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81"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81"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81"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81"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81"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81"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81"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81"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81"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81"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81"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81"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5"/>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5"/>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5"/>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5"/>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5"/>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5"/>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5"/>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5"/>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5"/>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5"/>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5"/>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5"/>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5"/>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5"/>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5"/>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5"/>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5"/>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5"/>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5"/>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5"/>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5"/>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5"/>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5"/>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5"/>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5"/>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5"/>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5"/>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5"/>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5"/>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5"/>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5"/>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5"/>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5"/>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5"/>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5"/>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5"/>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5"/>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5"/>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5"/>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5"/>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5"/>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5"/>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5"/>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5"/>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5"/>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5"/>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5"/>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5"/>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5"/>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5"/>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5"/>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5"/>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5"/>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5"/>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5"/>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5"/>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5"/>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5"/>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5"/>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5"/>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5"/>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5"/>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5"/>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5"/>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5"/>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5"/>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5"/>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5"/>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5"/>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5"/>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5"/>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5"/>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5"/>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5"/>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5"/>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5"/>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5"/>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5"/>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5"/>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5"/>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5"/>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5"/>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5"/>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5"/>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5"/>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5"/>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5"/>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5"/>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5"/>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5"/>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5"/>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5"/>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5"/>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5"/>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5"/>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5"/>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5"/>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5"/>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5"/>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5"/>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5"/>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5"/>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5"/>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5"/>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5"/>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5"/>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5"/>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5"/>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5"/>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5"/>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5"/>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5"/>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5"/>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5"/>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5"/>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5"/>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5"/>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5"/>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5"/>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5"/>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5"/>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5"/>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5"/>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5"/>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5"/>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5"/>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5"/>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5"/>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5"/>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5"/>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5"/>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5"/>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5"/>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5"/>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5"/>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5"/>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5"/>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5"/>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5"/>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5"/>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5"/>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5"/>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5"/>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5"/>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5"/>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5"/>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5"/>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5"/>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5"/>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5"/>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5"/>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5"/>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5"/>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5"/>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5"/>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5"/>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5"/>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5"/>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5"/>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5"/>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5"/>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5"/>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5"/>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5"/>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5"/>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5"/>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5"/>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5"/>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5"/>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5"/>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5"/>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5"/>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5"/>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5"/>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5"/>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5"/>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5"/>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5"/>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5"/>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5"/>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5"/>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5"/>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5"/>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5"/>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5"/>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5"/>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5"/>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5"/>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5"/>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5"/>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5"/>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5"/>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5"/>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5"/>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5"/>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5"/>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5"/>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5"/>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5"/>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5"/>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5"/>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5"/>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5"/>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5"/>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5"/>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5"/>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5"/>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5"/>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5"/>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5"/>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5"/>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5"/>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5"/>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5"/>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5"/>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5"/>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5"/>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5"/>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5"/>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5"/>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5"/>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5"/>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5"/>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5"/>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5"/>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5"/>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5"/>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5"/>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5"/>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5"/>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5"/>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5"/>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5"/>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5"/>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5"/>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5"/>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5"/>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5"/>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5"/>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5"/>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5"/>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5"/>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5"/>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5"/>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5"/>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5"/>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5"/>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5"/>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5"/>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5"/>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5"/>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5"/>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5"/>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5"/>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5"/>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5"/>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5"/>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5"/>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5"/>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5"/>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5"/>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5"/>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5"/>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5"/>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5"/>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5"/>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5"/>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5"/>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5"/>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5"/>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5"/>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5"/>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5"/>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5"/>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5"/>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5"/>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5"/>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5"/>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5"/>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5"/>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5"/>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5"/>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5"/>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5"/>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5"/>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5"/>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5"/>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5"/>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5"/>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5"/>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5"/>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5"/>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5"/>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5"/>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5"/>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5"/>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5"/>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5"/>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5"/>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5"/>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5"/>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5"/>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5"/>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5"/>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5"/>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5"/>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5"/>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5"/>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5"/>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5"/>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5"/>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5"/>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5"/>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5"/>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5"/>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5"/>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5"/>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5"/>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5"/>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5"/>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5"/>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5"/>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5"/>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5"/>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5"/>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5"/>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5"/>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5"/>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5"/>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5"/>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5"/>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5"/>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5"/>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5"/>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5"/>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5"/>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5"/>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5"/>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5"/>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5"/>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5"/>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5"/>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5"/>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5"/>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5"/>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5"/>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5"/>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5"/>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5"/>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5"/>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5"/>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5"/>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5"/>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5"/>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5"/>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5"/>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5"/>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5"/>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5"/>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5"/>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5"/>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5"/>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5"/>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5"/>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5"/>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5"/>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5"/>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5"/>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5"/>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5"/>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5"/>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5"/>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5"/>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5"/>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5"/>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5"/>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5"/>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5"/>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5"/>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5"/>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5"/>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5"/>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5"/>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5"/>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5"/>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5"/>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5"/>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5"/>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5"/>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5"/>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5"/>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5"/>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5"/>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5"/>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5"/>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5"/>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5"/>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5"/>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5"/>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5"/>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5"/>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5"/>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5"/>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5"/>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5"/>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5"/>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5"/>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5"/>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5"/>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5"/>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5"/>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5"/>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5"/>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5"/>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5"/>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5"/>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5"/>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5"/>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5"/>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5"/>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5"/>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5"/>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5"/>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5"/>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5"/>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5"/>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5"/>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5"/>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5"/>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5"/>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5"/>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5"/>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5"/>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5"/>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5"/>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5"/>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5"/>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5"/>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5"/>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5"/>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5"/>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5"/>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5"/>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5"/>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5"/>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5"/>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5"/>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5"/>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5"/>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5"/>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5"/>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5"/>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5"/>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5"/>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5"/>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5"/>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5"/>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5"/>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5"/>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5"/>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5"/>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5"/>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5"/>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5"/>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5"/>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5"/>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5"/>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5"/>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5"/>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5"/>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5"/>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5">
    <mergeCell ref="C10:I10"/>
    <mergeCell ref="AG10:AM10"/>
    <mergeCell ref="M10:S10"/>
    <mergeCell ref="W10:AC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Montserrat</v>
      </c>
      <c r="C2" s="92"/>
      <c r="D2" s="93"/>
      <c r="E2" s="93"/>
      <c r="F2" s="93"/>
      <c r="G2" s="94"/>
    </row>
    <row xmlns:x14ac="http://schemas.microsoft.com/office/spreadsheetml/2009/9/ac" r="3" x14ac:dyDescent="0.2">
      <c r="B3" s="561" t="s">
        <v>180</v>
      </c>
      <c r="C3" s="561"/>
      <c r="D3" s="561"/>
      <c r="E3" s="561"/>
      <c r="F3" s="561"/>
      <c r="G3" s="56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8">
        <v>2000</v>
      </c>
      <c r="C5" s="912">
        <v>1055</v>
      </c>
      <c r="D5" s="913">
        <v>2.0869998931884766</v>
      </c>
      <c r="E5" s="914">
        <v>130</v>
      </c>
      <c r="F5" s="915">
        <v>500</v>
      </c>
      <c r="G5" s="916">
        <v>425</v>
      </c>
    </row>
    <row xmlns:x14ac="http://schemas.microsoft.com/office/spreadsheetml/2009/9/ac" r="6" x14ac:dyDescent="0.2">
      <c r="B6" s="774">
        <v>2001</v>
      </c>
      <c r="C6" s="917">
        <v>896</v>
      </c>
      <c r="D6" s="918">
        <v>9.494999885559082</v>
      </c>
      <c r="E6" s="919">
        <v>122</v>
      </c>
      <c r="F6" s="920">
        <v>428</v>
      </c>
      <c r="G6" s="921">
        <v>346</v>
      </c>
    </row>
    <row xmlns:x14ac="http://schemas.microsoft.com/office/spreadsheetml/2009/9/ac" r="7" x14ac:dyDescent="0.2">
      <c r="B7" s="780">
        <v>2002</v>
      </c>
      <c r="C7" s="922">
        <v>846</v>
      </c>
      <c r="D7" s="923">
        <v>9.4559993743896484</v>
      </c>
      <c r="E7" s="924">
        <v>124</v>
      </c>
      <c r="F7" s="925">
        <v>409</v>
      </c>
      <c r="G7" s="926">
        <v>313</v>
      </c>
    </row>
    <row xmlns:x14ac="http://schemas.microsoft.com/office/spreadsheetml/2009/9/ac" r="8" x14ac:dyDescent="0.2">
      <c r="B8" s="786">
        <v>2003</v>
      </c>
      <c r="C8" s="927">
        <v>851</v>
      </c>
      <c r="D8" s="928">
        <v>9.4180002212524414</v>
      </c>
      <c r="E8" s="929">
        <v>130</v>
      </c>
      <c r="F8" s="930">
        <v>417</v>
      </c>
      <c r="G8" s="931">
        <v>304</v>
      </c>
    </row>
    <row xmlns:x14ac="http://schemas.microsoft.com/office/spreadsheetml/2009/9/ac" r="9" x14ac:dyDescent="0.2">
      <c r="B9" s="792">
        <v>2004</v>
      </c>
      <c r="C9" s="932">
        <v>864</v>
      </c>
      <c r="D9" s="933">
        <v>9.3790006637573242</v>
      </c>
      <c r="E9" s="934">
        <v>133</v>
      </c>
      <c r="F9" s="935">
        <v>429</v>
      </c>
      <c r="G9" s="936">
        <v>302</v>
      </c>
    </row>
    <row xmlns:x14ac="http://schemas.microsoft.com/office/spreadsheetml/2009/9/ac" r="10" x14ac:dyDescent="0.2">
      <c r="B10" s="798">
        <v>2005</v>
      </c>
      <c r="C10" s="937">
        <v>871</v>
      </c>
      <c r="D10" s="938">
        <v>9.3409996032714844</v>
      </c>
      <c r="E10" s="939">
        <v>125</v>
      </c>
      <c r="F10" s="940">
        <v>449</v>
      </c>
      <c r="G10" s="941">
        <v>297</v>
      </c>
    </row>
    <row xmlns:x14ac="http://schemas.microsoft.com/office/spreadsheetml/2009/9/ac" r="11" x14ac:dyDescent="0.2">
      <c r="B11" s="804">
        <v>2006</v>
      </c>
      <c r="C11" s="942">
        <v>872</v>
      </c>
      <c r="D11" s="943">
        <v>9.3029994964599609</v>
      </c>
      <c r="E11" s="944">
        <v>114</v>
      </c>
      <c r="F11" s="945">
        <v>468</v>
      </c>
      <c r="G11" s="946">
        <v>290</v>
      </c>
    </row>
    <row xmlns:x14ac="http://schemas.microsoft.com/office/spreadsheetml/2009/9/ac" r="12" x14ac:dyDescent="0.2">
      <c r="B12" s="810">
        <v>2007</v>
      </c>
      <c r="C12" s="947">
        <v>875</v>
      </c>
      <c r="D12" s="948">
        <v>9.2649993896484375</v>
      </c>
      <c r="E12" s="949">
        <v>109</v>
      </c>
      <c r="F12" s="950">
        <v>471</v>
      </c>
      <c r="G12" s="951">
        <v>295</v>
      </c>
    </row>
    <row xmlns:x14ac="http://schemas.microsoft.com/office/spreadsheetml/2009/9/ac" r="13" x14ac:dyDescent="0.2">
      <c r="B13" s="816">
        <v>2008</v>
      </c>
      <c r="C13" s="952">
        <v>886</v>
      </c>
      <c r="D13" s="953">
        <v>9.2270002365112305</v>
      </c>
      <c r="E13" s="954">
        <v>113</v>
      </c>
      <c r="F13" s="955">
        <v>461</v>
      </c>
      <c r="G13" s="956">
        <v>312</v>
      </c>
    </row>
    <row xmlns:x14ac="http://schemas.microsoft.com/office/spreadsheetml/2009/9/ac" r="14" x14ac:dyDescent="0.2">
      <c r="B14" s="822">
        <v>2009</v>
      </c>
      <c r="C14" s="957">
        <v>900</v>
      </c>
      <c r="D14" s="958">
        <v>9.1899995803833008</v>
      </c>
      <c r="E14" s="959">
        <v>117</v>
      </c>
      <c r="F14" s="960">
        <v>458</v>
      </c>
      <c r="G14" s="961">
        <v>325</v>
      </c>
    </row>
    <row xmlns:x14ac="http://schemas.microsoft.com/office/spreadsheetml/2009/9/ac" r="15" x14ac:dyDescent="0.2">
      <c r="B15" s="828">
        <v>2010</v>
      </c>
      <c r="C15" s="962">
        <v>924</v>
      </c>
      <c r="D15" s="963">
        <v>9.1519994735717773</v>
      </c>
      <c r="E15" s="964">
        <v>119</v>
      </c>
      <c r="F15" s="965">
        <v>461</v>
      </c>
      <c r="G15" s="966">
        <v>344</v>
      </c>
    </row>
    <row xmlns:x14ac="http://schemas.microsoft.com/office/spreadsheetml/2009/9/ac" r="16" x14ac:dyDescent="0.2">
      <c r="B16" s="834">
        <v>2011</v>
      </c>
      <c r="C16" s="967">
        <v>951</v>
      </c>
      <c r="D16" s="968">
        <v>9.1149997711181641</v>
      </c>
      <c r="E16" s="969">
        <v>123</v>
      </c>
      <c r="F16" s="970">
        <v>460</v>
      </c>
      <c r="G16" s="971">
        <v>368</v>
      </c>
    </row>
    <row xmlns:x14ac="http://schemas.microsoft.com/office/spreadsheetml/2009/9/ac" r="17" x14ac:dyDescent="0.2">
      <c r="B17" s="840">
        <v>2012</v>
      </c>
      <c r="C17" s="972">
        <v>937</v>
      </c>
      <c r="D17" s="973">
        <v>9.0850000381469727</v>
      </c>
      <c r="E17" s="974">
        <v>123</v>
      </c>
      <c r="F17" s="975">
        <v>448</v>
      </c>
      <c r="G17" s="976">
        <v>366</v>
      </c>
    </row>
    <row xmlns:x14ac="http://schemas.microsoft.com/office/spreadsheetml/2009/9/ac" r="18" x14ac:dyDescent="0.2">
      <c r="B18" s="846">
        <v>2013</v>
      </c>
      <c r="C18" s="977">
        <v>940</v>
      </c>
      <c r="D18" s="978">
        <v>9.0630006790161133</v>
      </c>
      <c r="E18" s="979">
        <v>129</v>
      </c>
      <c r="F18" s="980">
        <v>454</v>
      </c>
      <c r="G18" s="981">
        <v>357</v>
      </c>
    </row>
    <row xmlns:x14ac="http://schemas.microsoft.com/office/spreadsheetml/2009/9/ac" r="19" x14ac:dyDescent="0.2">
      <c r="B19" s="852">
        <v>2014</v>
      </c>
      <c r="C19" s="982">
        <v>941</v>
      </c>
      <c r="D19" s="983">
        <v>9.0480003356933594</v>
      </c>
      <c r="E19" s="984">
        <v>133</v>
      </c>
      <c r="F19" s="985">
        <v>453</v>
      </c>
      <c r="G19" s="986">
        <v>355</v>
      </c>
    </row>
    <row xmlns:x14ac="http://schemas.microsoft.com/office/spreadsheetml/2009/9/ac" r="20" x14ac:dyDescent="0.2">
      <c r="B20" s="858">
        <v>2015</v>
      </c>
      <c r="C20" s="987">
        <v>945</v>
      </c>
      <c r="D20" s="988">
        <v>9.0410003662109375</v>
      </c>
      <c r="E20" s="989">
        <v>119</v>
      </c>
      <c r="F20" s="990">
        <v>470</v>
      </c>
      <c r="G20" s="991">
        <v>356</v>
      </c>
    </row>
    <row xmlns:x14ac="http://schemas.microsoft.com/office/spreadsheetml/2009/9/ac" r="21" x14ac:dyDescent="0.2">
      <c r="B21" s="864">
        <v>2016</v>
      </c>
      <c r="C21" s="992">
        <v>904</v>
      </c>
      <c r="D21" s="993">
        <v>9.0410003662109375</v>
      </c>
      <c r="E21" s="994">
        <v>97</v>
      </c>
      <c r="F21" s="995">
        <v>461</v>
      </c>
      <c r="G21" s="996">
        <v>346</v>
      </c>
    </row>
    <row xmlns:x14ac="http://schemas.microsoft.com/office/spreadsheetml/2009/9/ac" r="22" x14ac:dyDescent="0.2">
      <c r="B22" s="870">
        <v>2017</v>
      </c>
      <c r="C22" s="997">
        <v>910</v>
      </c>
      <c r="D22" s="998">
        <v>9.0480003356933594</v>
      </c>
      <c r="E22" s="999">
        <v>104</v>
      </c>
      <c r="F22" s="1000">
        <v>463</v>
      </c>
      <c r="G22" s="1001">
        <v>343</v>
      </c>
    </row>
    <row xmlns:x14ac="http://schemas.microsoft.com/office/spreadsheetml/2009/9/ac" r="23" x14ac:dyDescent="0.2">
      <c r="B23" s="876">
        <v>2018</v>
      </c>
      <c r="C23" s="1002">
        <v>637</v>
      </c>
      <c r="D23" s="1003">
        <v>9.0630006790161133</v>
      </c>
      <c r="E23" s="1004">
        <v>40</v>
      </c>
      <c r="F23" s="1005">
        <v>303</v>
      </c>
      <c r="G23" s="1006">
        <v>294</v>
      </c>
    </row>
    <row xmlns:x14ac="http://schemas.microsoft.com/office/spreadsheetml/2009/9/ac" r="24" x14ac:dyDescent="0.2">
      <c r="B24" s="882">
        <v>2019</v>
      </c>
      <c r="C24" s="1007">
        <v>646</v>
      </c>
      <c r="D24" s="1008">
        <v>9.0860004425048828</v>
      </c>
      <c r="E24" s="1009">
        <v>51</v>
      </c>
      <c r="F24" s="1010">
        <v>306</v>
      </c>
      <c r="G24" s="1011">
        <v>289</v>
      </c>
    </row>
    <row xmlns:x14ac="http://schemas.microsoft.com/office/spreadsheetml/2009/9/ac" r="25" x14ac:dyDescent="0.2">
      <c r="B25" s="888">
        <v>2020</v>
      </c>
      <c r="C25" s="1012">
        <v>642</v>
      </c>
      <c r="D25" s="1013">
        <v>9.1149997711181641</v>
      </c>
      <c r="E25" s="1014">
        <v>55</v>
      </c>
      <c r="F25" s="1015">
        <v>294</v>
      </c>
      <c r="G25" s="1016">
        <v>293</v>
      </c>
    </row>
    <row xmlns:x14ac="http://schemas.microsoft.com/office/spreadsheetml/2009/9/ac" r="26" x14ac:dyDescent="0.2">
      <c r="B26" s="894">
        <v>2021</v>
      </c>
      <c r="C26" s="1017">
        <v>616</v>
      </c>
      <c r="D26" s="1018">
        <v>9.1529998779296875</v>
      </c>
      <c r="E26" s="1019">
        <v>78</v>
      </c>
      <c r="F26" s="1020">
        <v>254</v>
      </c>
      <c r="G26" s="1021">
        <v>284</v>
      </c>
    </row>
    <row xmlns:x14ac="http://schemas.microsoft.com/office/spreadsheetml/2009/9/ac" r="27" x14ac:dyDescent="0.2">
      <c r="B27" s="900">
        <v>2022</v>
      </c>
      <c r="C27" s="901">
        <v>574</v>
      </c>
      <c r="D27" s="902">
        <v>9.1979999542236328</v>
      </c>
      <c r="E27" s="903">
        <v>89</v>
      </c>
      <c r="F27" s="904">
        <v>209</v>
      </c>
      <c r="G27" s="905">
        <v>276</v>
      </c>
    </row>
    <row xmlns:x14ac="http://schemas.microsoft.com/office/spreadsheetml/2009/9/ac" r="28" x14ac:dyDescent="0.2">
      <c r="B28" s="906">
        <v>2023</v>
      </c>
      <c r="C28" s="907">
        <v>550</v>
      </c>
      <c r="D28" s="908">
        <v>9.2510004043579102</v>
      </c>
      <c r="E28" s="909">
        <v>65</v>
      </c>
      <c r="F28" s="910">
        <v>216</v>
      </c>
      <c r="G28" s="911">
        <v>269</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242</v>
      </c>
    </row>
    <row xmlns:x14ac="http://schemas.microsoft.com/office/spreadsheetml/2009/9/ac" r="39" x14ac:dyDescent="0.2">
      <c r="B39" s="401" t="s">
        <v>212</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F12A-5D37-4E47-811F-57A5C7FA605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3" t="s">
        <v>220</v>
      </c>
      <c r="C2" s="563"/>
    </row>
    <row xmlns:x14ac="http://schemas.microsoft.com/office/spreadsheetml/2009/9/ac" r="3" ht="6" customHeight="true" x14ac:dyDescent="0.25">
      <c r="B3" s="362"/>
    </row>
    <row xmlns:x14ac="http://schemas.microsoft.com/office/spreadsheetml/2009/9/ac" r="4" ht="30" customHeight="true" x14ac:dyDescent="0.25">
      <c r="B4" s="364" t="s">
        <v>221</v>
      </c>
      <c r="C4" s="365" t="s">
        <v>222</v>
      </c>
    </row>
    <row xmlns:x14ac="http://schemas.microsoft.com/office/spreadsheetml/2009/9/ac" r="5" ht="30" customHeight="true" x14ac:dyDescent="0.25">
      <c r="B5" s="364" t="s">
        <v>48</v>
      </c>
      <c r="C5" s="365" t="s">
        <v>223</v>
      </c>
    </row>
    <row xmlns:x14ac="http://schemas.microsoft.com/office/spreadsheetml/2009/9/ac" r="6" ht="30" customHeight="true" x14ac:dyDescent="0.25">
      <c r="B6" s="364" t="s">
        <v>224</v>
      </c>
      <c r="C6" s="365" t="s">
        <v>225</v>
      </c>
    </row>
    <row xmlns:x14ac="http://schemas.microsoft.com/office/spreadsheetml/2009/9/ac" r="7" ht="30" customHeight="true" x14ac:dyDescent="0.25">
      <c r="B7" s="364" t="s">
        <v>226</v>
      </c>
      <c r="C7" s="365" t="s">
        <v>227</v>
      </c>
    </row>
    <row xmlns:x14ac="http://schemas.microsoft.com/office/spreadsheetml/2009/9/ac" r="8" ht="30" customHeight="true" x14ac:dyDescent="0.25">
      <c r="B8" s="364" t="s">
        <v>145</v>
      </c>
      <c r="C8" s="365" t="s">
        <v>228</v>
      </c>
    </row>
    <row xmlns:x14ac="http://schemas.microsoft.com/office/spreadsheetml/2009/9/ac" r="9" ht="30" customHeight="true" x14ac:dyDescent="0.25">
      <c r="B9" s="364" t="s">
        <v>229</v>
      </c>
      <c r="C9" s="365" t="s">
        <v>230</v>
      </c>
    </row>
    <row xmlns:x14ac="http://schemas.microsoft.com/office/spreadsheetml/2009/9/ac" r="10" ht="30" customHeight="true" x14ac:dyDescent="0.25">
      <c r="B10" s="364" t="s">
        <v>149</v>
      </c>
      <c r="C10" s="365" t="s">
        <v>231</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232</v>
      </c>
    </row>
    <row xmlns:x14ac="http://schemas.microsoft.com/office/spreadsheetml/2009/9/ac" r="13" x14ac:dyDescent="0.25">
      <c r="B13" s="369" t="s">
        <v>237</v>
      </c>
    </row>
    <row xmlns:x14ac="http://schemas.microsoft.com/office/spreadsheetml/2009/9/ac" r="14" x14ac:dyDescent="0.25">
      <c r="B14" s="371" t="s">
        <v>233</v>
      </c>
    </row>
    <row xmlns:x14ac="http://schemas.microsoft.com/office/spreadsheetml/2009/9/ac" r="15" ht="76.5" customHeight="true" x14ac:dyDescent="0.25">
      <c r="B15" s="564" t="s">
        <v>234</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4100-37D8-4D3A-8181-D20BF3BF476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Montserrat</v>
      </c>
      <c r="C27" s="578" t="s">
        <v>201</v>
      </c>
      <c r="D27" s="578"/>
      <c r="E27" s="578"/>
      <c r="F27" s="578"/>
      <c r="G27" s="578"/>
      <c r="H27" s="578"/>
      <c r="I27" s="579" t="str">
        <f>+B27</f>
        <v>Montserrat</v>
      </c>
      <c r="J27" s="580" t="s">
        <v>14</v>
      </c>
      <c r="K27" s="581"/>
      <c r="L27" s="581"/>
      <c r="M27" s="581"/>
      <c r="N27" s="581"/>
      <c r="O27" s="581"/>
      <c r="P27" s="582" t="str">
        <f>+B27</f>
        <v>Montserrat</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100</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100</v>
      </c>
      <c r="H30" s="600">
        <f>IF(ISNUMBER(Regressions!H4), Regressions!H4, 0.0000000001)</f>
        <v>100</v>
      </c>
      <c r="I30" s="601" t="s">
        <v>154</v>
      </c>
      <c r="J30" s="600">
        <f>IF(ISNUMBER(Regressions!L4), Regressions!L4,0.0000000001)</f>
        <v>100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100</v>
      </c>
      <c r="O30" s="600">
        <f>IF(ISNUMBER(Regressions!Q4), Regressions!Q4,0.0000000001)</f>
        <v>100</v>
      </c>
      <c r="P30" s="602" t="s">
        <v>154</v>
      </c>
      <c r="Q30" s="600">
        <f>IF(ISNUMBER(Regressions!U4), Regressions!U4,0.0000000001)</f>
        <v>100</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100</v>
      </c>
      <c r="V30" s="603">
        <f>IF(ISNUMBER(Regressions!Z4), Regressions!Z4,0.0000000001)</f>
        <v>100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0</v>
      </c>
      <c r="H31" s="600">
        <f>IF(ISNUMBER(Regressions!H5), Regressions!H5, 0.0000000001)</f>
        <v>0</v>
      </c>
      <c r="I31" s="605" t="s">
        <v>155</v>
      </c>
      <c r="J31" s="600">
        <f>IF(ISNUMBER(Regressions!L5), Regressions!L5,0.0000000001)</f>
        <v>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0</v>
      </c>
      <c r="O31" s="600">
        <f>IF(ISNUMBER(Regressions!Q5), Regressions!Q5,0.0000000001)</f>
        <v>0</v>
      </c>
      <c r="P31" s="606" t="s">
        <v>155</v>
      </c>
      <c r="Q31" s="600">
        <f>IF(ISNUMBER(Regressions!U5), Regressions!U5,0.0000000001)</f>
        <v>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0</v>
      </c>
      <c r="V31" s="603">
        <f>IF(ISNUMBER(Regressions!Z5), Regressions!Z5,0.0000000001)</f>
        <v>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0</v>
      </c>
      <c r="H32" s="600">
        <f>IF(ISNUMBER(Regressions!H6), Regressions!H6, 0.0000000001)</f>
        <v>0</v>
      </c>
      <c r="I32" s="607" t="s">
        <v>153</v>
      </c>
      <c r="J32" s="600">
        <f>IF(ISNUMBER(Regressions!L6), Regressions!L6,0.0000000001)</f>
        <v>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0</v>
      </c>
      <c r="O32" s="600">
        <f>IF(ISNUMBER(Regressions!Q6), Regressions!Q6,0.0000000001)</f>
        <v>0</v>
      </c>
      <c r="P32" s="608" t="s">
        <v>153</v>
      </c>
      <c r="Q32" s="600">
        <f>IF(ISNUMBER(Regressions!U6), Regressions!U6,0.0000000001)</f>
        <v>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0</v>
      </c>
      <c r="V32" s="603">
        <f>IF(ISNUMBER(Regressions!Z6), Regressions!Z6,0.0000000001)</f>
        <v>0</v>
      </c>
      <c r="AM32" s="566"/>
      <c r="AN32" s="566"/>
      <c r="AO32" s="566"/>
      <c r="AP32" s="566"/>
      <c r="AQ32" s="566"/>
      <c r="AR32" s="566"/>
      <c r="AS32" s="566"/>
      <c r="AT32" s="566"/>
      <c r="AU32" s="566"/>
    </row>
    <row xmlns:x14ac="http://schemas.microsoft.com/office/spreadsheetml/2009/9/ac" r="33" ht="15.75" thickBot="true" x14ac:dyDescent="0.25">
      <c r="B33" s="609" t="s">
        <v>202</v>
      </c>
      <c r="C33" s="610">
        <f>IF(ISNUMBER(Regressions!C7), Regressions!C7, 0.0000000001)</f>
        <v>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0</v>
      </c>
      <c r="H33" s="610">
        <f>IF(ISNUMBER(Regressions!H7), Regressions!H7, 0.0000000001)</f>
        <v>0</v>
      </c>
      <c r="I33" s="611" t="s">
        <v>202</v>
      </c>
      <c r="J33" s="612">
        <f>IF(ISNUMBER(Regressions!L7), Regressions!L7,0.0000000001)</f>
        <v>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0</v>
      </c>
      <c r="O33" s="610">
        <f>IF(ISNUMBER(Regressions!Q7), Regressions!Q7,0.0000000001)</f>
        <v>0</v>
      </c>
      <c r="P33" s="613" t="s">
        <v>202</v>
      </c>
      <c r="Q33" s="612">
        <f>IF(ISNUMBER(Regressions!U7), Regressions!U7,0.0000000001)</f>
        <v>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0</v>
      </c>
      <c r="V33" s="614">
        <f>IF(ISNUMBER(Regressions!Z7), Regressions!Z7,0.0000000001)</f>
        <v>0</v>
      </c>
    </row>
    <row xmlns:x14ac="http://schemas.microsoft.com/office/spreadsheetml/2009/9/ac" r="34" x14ac:dyDescent="0.2">
      <c r="B34" s="615" t="s">
        <v>240</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244</v>
      </c>
      <c r="D36" s="617"/>
      <c r="E36" s="617"/>
      <c r="F36" s="617"/>
      <c r="G36" s="617"/>
      <c r="H36" s="617"/>
      <c r="I36" s="616" t="s">
        <v>34</v>
      </c>
      <c r="J36" s="618" t="s">
        <v>245</v>
      </c>
      <c r="K36" s="619"/>
      <c r="L36" s="619"/>
      <c r="M36" s="619"/>
      <c r="N36" s="619"/>
      <c r="O36" s="619"/>
      <c r="P36" s="616" t="s">
        <v>34</v>
      </c>
      <c r="Q36" s="620" t="s">
        <v>246</v>
      </c>
      <c r="R36" s="620"/>
      <c r="S36" s="620"/>
      <c r="T36" s="620"/>
      <c r="U36" s="620"/>
      <c r="V36" s="620"/>
    </row>
    <row xmlns:x14ac="http://schemas.microsoft.com/office/spreadsheetml/2009/9/ac" r="37" ht="50.1" customHeight="true" x14ac:dyDescent="0.2">
      <c r="B37" s="616" t="s">
        <v>35</v>
      </c>
      <c r="C37" s="621" t="s">
        <v>247</v>
      </c>
      <c r="D37" s="621"/>
      <c r="E37" s="621"/>
      <c r="F37" s="621"/>
      <c r="G37" s="621"/>
      <c r="H37" s="621"/>
      <c r="I37" s="616" t="s">
        <v>35</v>
      </c>
      <c r="J37" s="621" t="s">
        <v>248</v>
      </c>
      <c r="K37" s="621"/>
      <c r="L37" s="621"/>
      <c r="M37" s="621"/>
      <c r="N37" s="621"/>
      <c r="O37" s="621"/>
      <c r="P37" s="616" t="s">
        <v>35</v>
      </c>
      <c r="Q37" s="621" t="s">
        <v>249</v>
      </c>
      <c r="R37" s="621"/>
      <c r="S37" s="621"/>
      <c r="T37" s="621"/>
      <c r="U37" s="621"/>
      <c r="V37" s="621"/>
    </row>
    <row xmlns:x14ac="http://schemas.microsoft.com/office/spreadsheetml/2009/9/ac" r="38" ht="50.1" customHeight="true" x14ac:dyDescent="0.2">
      <c r="B38" s="616" t="s">
        <v>36</v>
      </c>
      <c r="C38" s="622" t="s">
        <v>250</v>
      </c>
      <c r="D38" s="622"/>
      <c r="E38" s="622"/>
      <c r="F38" s="622"/>
      <c r="G38" s="622"/>
      <c r="H38" s="622"/>
      <c r="I38" s="616" t="s">
        <v>36</v>
      </c>
      <c r="J38" s="622" t="s">
        <v>251</v>
      </c>
      <c r="K38" s="622"/>
      <c r="L38" s="622"/>
      <c r="M38" s="622"/>
      <c r="N38" s="622"/>
      <c r="O38" s="622"/>
      <c r="P38" s="616" t="s">
        <v>36</v>
      </c>
      <c r="Q38" s="622" t="s">
        <v>252</v>
      </c>
      <c r="R38" s="622"/>
      <c r="S38" s="622"/>
      <c r="T38" s="622"/>
      <c r="U38" s="622"/>
      <c r="V38" s="622"/>
    </row>
    <row xmlns:x14ac="http://schemas.microsoft.com/office/spreadsheetml/2009/9/ac" r="39" ht="50.1" customHeight="true" x14ac:dyDescent="0.2">
      <c r="B39" s="616" t="s">
        <v>202</v>
      </c>
      <c r="C39" s="623" t="s">
        <v>253</v>
      </c>
      <c r="D39" s="623"/>
      <c r="E39" s="623"/>
      <c r="F39" s="623"/>
      <c r="G39" s="623"/>
      <c r="H39" s="623"/>
      <c r="I39" s="616" t="s">
        <v>202</v>
      </c>
      <c r="J39" s="623" t="s">
        <v>253</v>
      </c>
      <c r="K39" s="623"/>
      <c r="L39" s="623"/>
      <c r="M39" s="623"/>
      <c r="N39" s="623"/>
      <c r="O39" s="623"/>
      <c r="P39" s="616" t="s">
        <v>202</v>
      </c>
      <c r="Q39" s="623" t="s">
        <v>253</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240</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240</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240</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t="e">
        <f>+IF(AND(ISNUMBER('Water Data'!I4),'Data Summary'!CH6="Yes"),100-'Water Data'!I4,NA())</f>
        <v>#N/A</v>
      </c>
      <c r="T6" s="85" t="e">
        <f>+IF(AND(ISNUMBER('Water Data'!I6),'Data Summary'!CI6="Yes"),'Water Data'!I6,NA())</f>
        <v>#N/A</v>
      </c>
      <c r="U6" s="85" t="e">
        <f>+IF(AND(ISNUMBER('Water Data'!I9),'Data Summary'!CJ6="Yes"),'Water Data'!I9,NA())</f>
        <v>#N/A</v>
      </c>
      <c r="V6" s="86">
        <f>+IF(AND(ISNUMBER('Sanitation Data'!D4),'Data Summary'!CK6="Yes"),100-'Sanitation Data'!D4,NA())</f>
        <v>100</v>
      </c>
      <c r="W6" s="86">
        <f>+IF(AND(ISNUMBER('Sanitation Data'!D6),'Data Summary'!CL6="Yes"),'Sanitation Data'!D6,NA())</f>
        <v>100</v>
      </c>
      <c r="X6" s="86">
        <f>+IF(AND(ISNUMBER('Sanitation Data'!D10),'Data Summary'!CM6="Yes"),'Sanitation Data'!D10,NA())</f>
        <v>100</v>
      </c>
      <c r="Y6" s="86">
        <f>+IF(AND(ISNUMBER('Sanitation Data'!D11),'Data Summary'!CN6="Yes"),'Sanitation Data'!D11,NA())</f>
        <v>100</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f>+IF(AND(ISNUMBER('Sanitation Data'!H10),'Data Summary'!DG6="Yes"),'Sanitation Data'!H10,NA())</f>
        <v>100</v>
      </c>
      <c r="AS6" s="86">
        <f>+IF(AND(ISNUMBER('Sanitation Data'!H11),'Data Summary'!DH6="Yes"),'Sanitation Data'!H11,NA())</f>
        <v>100</v>
      </c>
      <c r="AT6" s="86">
        <f>+IF(AND(ISNUMBER('Sanitation Data'!H12),'Data Summary'!DI6="Yes"),'Sanitation Data'!H12,NA())</f>
        <v>100</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28" t="str">
        <f ca="true">+RIGHT('Data Summary'!A7,LEN('Data Summary'!A7)-9)</f>
        <v>UIS</v>
      </c>
      <c r="B7" s="32" t="str">
        <f ca="true">+IF(ISTEXT('Data Summary'!B7),'Data Summary'!B7,"")</f>
        <v>Other</v>
      </c>
      <c r="C7" s="327">
        <f ca="true">+VALUE('Data Summary'!C7)</f>
        <v>2018</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f ca="true">+IF(AND(ISNUMBER(OFFSET('Sanitation Data'!$D$10,0,10*ROW('Sanitation Data'!D1))),'Data Summary'!CM7="Yes"),OFFSET('Sanitation Data'!$D$10,0,10*ROW('Sanitation Data'!D1)),NA())</f>
        <v>100</v>
      </c>
      <c r="Y7" s="86">
        <f ca="true">+IF(AND(ISNUMBER(OFFSET('Sanitation Data'!$D$11,0,10*ROW('Sanitation Data'!D1))),'Data Summary'!CN7="Yes"),OFFSET('Sanitation Data'!$D$11,0,10*ROW('Sanitation Data'!D1)),NA())</f>
        <v>100</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f ca="true">+IF(AND(ISNUMBER(OFFSET('Sanitation Data'!$H$10,0,10*ROW('Sanitation Data'!H1))),'Data Summary'!DG7="Yes"),OFFSET('Sanitation Data'!$H$10,0,10*ROW('Sanitation Data'!H1)),NA())</f>
        <v>100</v>
      </c>
      <c r="AS7" s="86">
        <f ca="true">+IF(AND(ISNUMBER(OFFSET('Sanitation Data'!$H$11,0,10*ROW('Sanitation Data'!H1))),'Data Summary'!DH7="Yes"),OFFSET('Sanitation Data'!$H$11,0,10*ROW('Sanitation Data'!H1)),NA())</f>
        <v>100</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f ca="true">+IF(AND(ISNUMBER(OFFSET('Sanitation Data'!$I$10,0,10*ROW('Sanitation Data'!I1))),'Data Summary'!DL7="Yes"),OFFSET('Sanitation Data'!$I$10,0,10*ROW('Sanitation Data'!I1)),NA())</f>
        <v>100</v>
      </c>
      <c r="AX7" s="86">
        <f ca="true">+IF(AND(ISNUMBER(OFFSET('Sanitation Data'!$I$11,0,10*ROW('Sanitation Data'!I1))),'Data Summary'!DM7="Yes"),OFFSET('Sanitation Data'!$I$11,0,10*ROW('Sanitation Data'!I1)),NA())</f>
        <v>100</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2019</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f ca="true">+IF(AND(ISNUMBER(OFFSET('Sanitation Data'!$D$10,0,10*ROW('Sanitation Data'!D2))),'Data Summary'!CM8="Yes"),OFFSET('Sanitation Data'!$D$10,0,10*ROW('Sanitation Data'!D2)),NA())</f>
        <v>100</v>
      </c>
      <c r="Y8" s="86">
        <f ca="true">+IF(AND(ISNUMBER(OFFSET('Sanitation Data'!$D$11,0,10*ROW('Sanitation Data'!D2))),'Data Summary'!CN8="Yes"),OFFSET('Sanitation Data'!$D$11,0,10*ROW('Sanitation Data'!D2)),NA())</f>
        <v>100</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f ca="true">+IF(AND(ISNUMBER(OFFSET('Sanitation Data'!$H$10,0,10*ROW('Sanitation Data'!H2))),'Data Summary'!DG8="Yes"),OFFSET('Sanitation Data'!$H$10,0,10*ROW('Sanitation Data'!H2)),NA())</f>
        <v>100</v>
      </c>
      <c r="AS8" s="86">
        <f ca="true">+IF(AND(ISNUMBER(OFFSET('Sanitation Data'!$H$11,0,10*ROW('Sanitation Data'!H2))),'Data Summary'!DH8="Yes"),OFFSET('Sanitation Data'!$H$11,0,10*ROW('Sanitation Data'!H2)),NA())</f>
        <v>100</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f ca="true">+IF(AND(ISNUMBER(OFFSET('Sanitation Data'!$I$10,0,10*ROW('Sanitation Data'!I2))),'Data Summary'!DL8="Yes"),OFFSET('Sanitation Data'!$I$10,0,10*ROW('Sanitation Data'!I2)),NA())</f>
        <v>100</v>
      </c>
      <c r="AX8" s="86">
        <f ca="true">+IF(AND(ISNUMBER(OFFSET('Sanitation Data'!$I$11,0,10*ROW('Sanitation Data'!I2))),'Data Summary'!DM8="Yes"),OFFSET('Sanitation Data'!$I$11,0,10*ROW('Sanitation Data'!I2)),NA())</f>
        <v>100</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206</v>
      </c>
      <c r="B7" s="9">
        <v>2023</v>
      </c>
      <c r="C7" s="9">
        <v>0</v>
      </c>
      <c r="D7" s="9">
        <v>100</v>
      </c>
      <c r="E7" s="9">
        <v>100</v>
      </c>
      <c r="F7" s="9">
        <v>100</v>
      </c>
      <c r="G7" s="9">
        <v>0</v>
      </c>
      <c r="H7" s="9">
        <v>0</v>
      </c>
      <c r="I7" s="153"/>
      <c r="J7" s="158" t="s">
        <v>206</v>
      </c>
      <c r="K7" s="9">
        <v>2023</v>
      </c>
      <c r="L7" s="9">
        <v>0</v>
      </c>
      <c r="M7" s="9">
        <v>100</v>
      </c>
      <c r="N7" s="9">
        <v>100</v>
      </c>
      <c r="O7" s="9">
        <v>100</v>
      </c>
      <c r="P7" s="9">
        <v>0</v>
      </c>
      <c r="Q7" s="9">
        <v>0</v>
      </c>
      <c r="R7" s="153"/>
      <c r="S7" s="158" t="s">
        <v>206</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203</v>
      </c>
      <c r="K13" s="169" t="s">
        <v>166</v>
      </c>
      <c r="L13" s="169" t="s">
        <v>94</v>
      </c>
      <c r="M13" s="169" t="s">
        <v>95</v>
      </c>
      <c r="N13" s="169" t="s">
        <v>96</v>
      </c>
      <c r="O13" s="171" t="s">
        <v>97</v>
      </c>
      <c r="P13" s="171" t="s">
        <v>204</v>
      </c>
      <c r="Q13" s="169" t="s">
        <v>123</v>
      </c>
      <c r="R13" s="169" t="s">
        <v>157</v>
      </c>
      <c r="S13" s="172" t="s">
        <v>98</v>
      </c>
      <c r="T13" s="173" t="s">
        <v>99</v>
      </c>
      <c r="U13" s="173" t="s">
        <v>100</v>
      </c>
      <c r="V13" s="173" t="s">
        <v>205</v>
      </c>
    </row>
    <row xmlns:x14ac="http://schemas.microsoft.com/office/spreadsheetml/2009/9/ac" r="14" s="176" customFormat="true" ht="12" x14ac:dyDescent="0.2">
      <c r="A14" s="174" t="s">
        <v>208</v>
      </c>
      <c r="B14" s="9">
        <v>2000</v>
      </c>
      <c r="C14" s="175" t="s">
        <v>7</v>
      </c>
      <c r="D14" s="9">
        <v>1055</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208</v>
      </c>
      <c r="B15" s="9">
        <v>2001</v>
      </c>
      <c r="C15" s="175" t="s">
        <v>7</v>
      </c>
      <c r="D15" s="9">
        <v>896</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208</v>
      </c>
      <c r="B16" s="9">
        <v>2002</v>
      </c>
      <c r="C16" s="175" t="s">
        <v>7</v>
      </c>
      <c r="D16" s="9">
        <v>846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208</v>
      </c>
      <c r="B17" s="9">
        <v>2003</v>
      </c>
      <c r="C17" s="175" t="s">
        <v>7</v>
      </c>
      <c r="D17" s="9">
        <v>851</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208</v>
      </c>
      <c r="B18" s="9">
        <v>2004</v>
      </c>
      <c r="C18" s="175" t="s">
        <v>7</v>
      </c>
      <c r="D18" s="9">
        <v>864</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208</v>
      </c>
      <c r="B19" s="9">
        <v>2005</v>
      </c>
      <c r="C19" s="175" t="s">
        <v>7</v>
      </c>
      <c r="D19" s="9">
        <v>871</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208</v>
      </c>
      <c r="B20" s="9">
        <v>2006</v>
      </c>
      <c r="C20" s="175" t="s">
        <v>7</v>
      </c>
      <c r="D20" s="9">
        <v>872</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208</v>
      </c>
      <c r="B21" s="9">
        <v>2007</v>
      </c>
      <c r="C21" s="175" t="s">
        <v>7</v>
      </c>
      <c r="D21" s="9">
        <v>875</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208</v>
      </c>
      <c r="B22" s="9">
        <v>2008</v>
      </c>
      <c r="C22" s="175" t="s">
        <v>7</v>
      </c>
      <c r="D22" s="9">
        <v>886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208</v>
      </c>
      <c r="B23" s="9">
        <v>2009</v>
      </c>
      <c r="C23" s="175" t="s">
        <v>7</v>
      </c>
      <c r="D23" s="9">
        <v>900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208</v>
      </c>
      <c r="B24" s="9">
        <v>2010</v>
      </c>
      <c r="C24" s="175" t="s">
        <v>7</v>
      </c>
      <c r="D24" s="9">
        <v>924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208</v>
      </c>
      <c r="B25" s="9">
        <v>2011</v>
      </c>
      <c r="C25" s="175" t="s">
        <v>7</v>
      </c>
      <c r="D25" s="9">
        <v>951</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208</v>
      </c>
      <c r="B26" s="9">
        <v>2012</v>
      </c>
      <c r="C26" s="175" t="s">
        <v>7</v>
      </c>
      <c r="D26" s="9">
        <v>937</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208</v>
      </c>
      <c r="B27" s="9">
        <v>2013</v>
      </c>
      <c r="C27" s="175" t="s">
        <v>7</v>
      </c>
      <c r="D27" s="9">
        <v>940</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208</v>
      </c>
      <c r="B28" s="9">
        <v>2014</v>
      </c>
      <c r="C28" s="175" t="s">
        <v>7</v>
      </c>
      <c r="D28" s="9">
        <v>941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208</v>
      </c>
      <c r="B29" s="9">
        <v>2015</v>
      </c>
      <c r="C29" s="175" t="s">
        <v>7</v>
      </c>
      <c r="D29" s="9">
        <v>945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208</v>
      </c>
      <c r="B30" s="9">
        <v>2016</v>
      </c>
      <c r="C30" s="175" t="s">
        <v>7</v>
      </c>
      <c r="D30" s="9">
        <v>904</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208</v>
      </c>
      <c r="B31" s="9">
        <v>2017</v>
      </c>
      <c r="C31" s="175" t="s">
        <v>7</v>
      </c>
      <c r="D31" s="9">
        <v>910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208</v>
      </c>
      <c r="B32" s="9">
        <v>2018</v>
      </c>
      <c r="C32" s="175" t="s">
        <v>7</v>
      </c>
      <c r="D32" s="9">
        <v>637</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208</v>
      </c>
      <c r="B33" s="9">
        <v>2019</v>
      </c>
      <c r="C33" s="175" t="s">
        <v>7</v>
      </c>
      <c r="D33" s="9">
        <v>646</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208</v>
      </c>
      <c r="B34" s="9">
        <v>2020</v>
      </c>
      <c r="C34" s="175" t="s">
        <v>7</v>
      </c>
      <c r="D34" s="9">
        <v>642</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208</v>
      </c>
      <c r="B35" s="9">
        <v>2021</v>
      </c>
      <c r="C35" s="175" t="s">
        <v>7</v>
      </c>
      <c r="D35" s="9">
        <v>616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208</v>
      </c>
      <c r="B36" s="9">
        <v>2022</v>
      </c>
      <c r="C36" s="175" t="s">
        <v>7</v>
      </c>
      <c r="D36" s="9">
        <v>574</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208</v>
      </c>
      <c r="B37" s="9">
        <v>2023</v>
      </c>
      <c r="C37" s="175" t="s">
        <v>7</v>
      </c>
      <c r="D37" s="9">
        <v>550</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208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208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208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208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208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208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208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208</v>
      </c>
      <c r="B45" s="9">
        <v>2000</v>
      </c>
      <c r="C45" s="175" t="s">
        <v>1</v>
      </c>
      <c r="D45" s="9">
        <v>22.01784887313843</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208</v>
      </c>
      <c r="B46" s="9">
        <v>2001</v>
      </c>
      <c r="C46" s="175" t="s">
        <v>1</v>
      </c>
      <c r="D46" s="9">
        <v>85.075198974609364</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208</v>
      </c>
      <c r="B47" s="9">
        <v>2002</v>
      </c>
      <c r="C47" s="175" t="s">
        <v>1</v>
      </c>
      <c r="D47" s="9">
        <v>79.997762775421151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208</v>
      </c>
      <c r="B48" s="9">
        <v>2003</v>
      </c>
      <c r="C48" s="175" t="s">
        <v>1</v>
      </c>
      <c r="D48" s="9">
        <v>80.147181882858277</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208</v>
      </c>
      <c r="B49" s="9">
        <v>2004</v>
      </c>
      <c r="C49" s="175" t="s">
        <v>1</v>
      </c>
      <c r="D49" s="9">
        <v>81.034557495117184</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208</v>
      </c>
      <c r="B50" s="9">
        <v>2005</v>
      </c>
      <c r="C50" s="175" t="s">
        <v>1</v>
      </c>
      <c r="D50" s="9">
        <v>81.360106544494627</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208</v>
      </c>
      <c r="B51" s="9">
        <v>2006</v>
      </c>
      <c r="C51" s="175" t="s">
        <v>1</v>
      </c>
      <c r="D51" s="9">
        <v>81.122163925170895</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208</v>
      </c>
      <c r="B52" s="9">
        <v>2007</v>
      </c>
      <c r="C52" s="175" t="s">
        <v>1</v>
      </c>
      <c r="D52" s="9">
        <v>81.068753004074097</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208</v>
      </c>
      <c r="B53" s="9">
        <v>2008</v>
      </c>
      <c r="C53" s="175" t="s">
        <v>1</v>
      </c>
      <c r="D53" s="9">
        <v>81.751222095489496</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208</v>
      </c>
      <c r="B54" s="9">
        <v>2009</v>
      </c>
      <c r="C54" s="175" t="s">
        <v>1</v>
      </c>
      <c r="D54" s="9">
        <v>82.709996223449707</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208</v>
      </c>
      <c r="B55" s="9">
        <v>2010</v>
      </c>
      <c r="C55" s="175" t="s">
        <v>1</v>
      </c>
      <c r="D55" s="9">
        <v>84.564483947753899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208</v>
      </c>
      <c r="B56" s="9">
        <v>2011</v>
      </c>
      <c r="C56" s="175" t="s">
        <v>1</v>
      </c>
      <c r="D56" s="9">
        <v>86.683647823333743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208</v>
      </c>
      <c r="B57" s="9">
        <v>2012</v>
      </c>
      <c r="C57" s="175" t="s">
        <v>1</v>
      </c>
      <c r="D57" s="9">
        <v>85.126450357437136</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208</v>
      </c>
      <c r="B58" s="9">
        <v>2013</v>
      </c>
      <c r="C58" s="175" t="s">
        <v>1</v>
      </c>
      <c r="D58" s="9">
        <v>85.192197418212899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208</v>
      </c>
      <c r="B59" s="9">
        <v>2014</v>
      </c>
      <c r="C59" s="175" t="s">
        <v>1</v>
      </c>
      <c r="D59" s="9">
        <v>85.141683158874514</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208</v>
      </c>
      <c r="B60" s="9">
        <v>2015</v>
      </c>
      <c r="C60" s="175" t="s">
        <v>1</v>
      </c>
      <c r="D60" s="9">
        <v>85.437453460693348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208</v>
      </c>
      <c r="B61" s="9">
        <v>2016</v>
      </c>
      <c r="C61" s="175" t="s">
        <v>1</v>
      </c>
      <c r="D61" s="9">
        <v>81.730643310546867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208</v>
      </c>
      <c r="B62" s="9">
        <v>2017</v>
      </c>
      <c r="C62" s="175" t="s">
        <v>1</v>
      </c>
      <c r="D62" s="9">
        <v>82.336803054809579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208</v>
      </c>
      <c r="B63" s="9">
        <v>2018</v>
      </c>
      <c r="C63" s="175" t="s">
        <v>1</v>
      </c>
      <c r="D63" s="9">
        <v>57.731308250427247</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208</v>
      </c>
      <c r="B64" s="9">
        <v>2019</v>
      </c>
      <c r="C64" s="175" t="s">
        <v>1</v>
      </c>
      <c r="D64" s="9">
        <v>58.695562858581539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208</v>
      </c>
      <c r="B65" s="9">
        <v>2020</v>
      </c>
      <c r="C65" s="175" t="s">
        <v>1</v>
      </c>
      <c r="D65" s="9">
        <v>58.518298530578612</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208</v>
      </c>
      <c r="B66" s="9">
        <v>2021</v>
      </c>
      <c r="C66" s="175" t="s">
        <v>1</v>
      </c>
      <c r="D66" s="9">
        <v>56.382479248046877</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208</v>
      </c>
      <c r="B67" s="9">
        <v>2022</v>
      </c>
      <c r="C67" s="175" t="s">
        <v>1</v>
      </c>
      <c r="D67" s="9">
        <v>52.796519737243663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208</v>
      </c>
      <c r="B68" s="9">
        <v>2023</v>
      </c>
      <c r="C68" s="175" t="s">
        <v>1</v>
      </c>
      <c r="D68" s="9">
        <v>50.880502223968513</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208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208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208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208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208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208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208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208</v>
      </c>
      <c r="B76" s="9">
        <v>2000</v>
      </c>
      <c r="C76" s="175" t="s">
        <v>2</v>
      </c>
      <c r="D76" s="9">
        <v>1032.982151126861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208</v>
      </c>
      <c r="B77" s="9">
        <v>2001</v>
      </c>
      <c r="C77" s="175" t="s">
        <v>2</v>
      </c>
      <c r="D77" s="9">
        <v>810.92480102539059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208</v>
      </c>
      <c r="B78" s="9">
        <v>2002</v>
      </c>
      <c r="C78" s="175" t="s">
        <v>2</v>
      </c>
      <c r="D78" s="9">
        <v>766.00223722457883</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208</v>
      </c>
      <c r="B79" s="9">
        <v>2003</v>
      </c>
      <c r="C79" s="175" t="s">
        <v>2</v>
      </c>
      <c r="D79" s="9">
        <v>770.85281811714174</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208</v>
      </c>
      <c r="B80" s="9">
        <v>2004</v>
      </c>
      <c r="C80" s="175" t="s">
        <v>2</v>
      </c>
      <c r="D80" s="9">
        <v>782.96544250488284</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208</v>
      </c>
      <c r="B81" s="9">
        <v>2005</v>
      </c>
      <c r="C81" s="175" t="s">
        <v>2</v>
      </c>
      <c r="D81" s="9">
        <v>789.63989345550533</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208</v>
      </c>
      <c r="B82" s="9">
        <v>2006</v>
      </c>
      <c r="C82" s="175" t="s">
        <v>2</v>
      </c>
      <c r="D82" s="9">
        <v>790.87783607482913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208</v>
      </c>
      <c r="B83" s="9">
        <v>2007</v>
      </c>
      <c r="C83" s="175" t="s">
        <v>2</v>
      </c>
      <c r="D83" s="9">
        <v>793.9312469959259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208</v>
      </c>
      <c r="B84" s="9">
        <v>2008</v>
      </c>
      <c r="C84" s="175" t="s">
        <v>2</v>
      </c>
      <c r="D84" s="9">
        <v>804.24877790451046</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208</v>
      </c>
      <c r="B85" s="9">
        <v>2009</v>
      </c>
      <c r="C85" s="175" t="s">
        <v>2</v>
      </c>
      <c r="D85" s="9">
        <v>817.29000377655029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208</v>
      </c>
      <c r="B86" s="9">
        <v>2010</v>
      </c>
      <c r="C86" s="175" t="s">
        <v>2</v>
      </c>
      <c r="D86" s="9">
        <v>839.43551605224604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208</v>
      </c>
      <c r="B87" s="9">
        <v>2011</v>
      </c>
      <c r="C87" s="175" t="s">
        <v>2</v>
      </c>
      <c r="D87" s="9">
        <v>864.31635217666633</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208</v>
      </c>
      <c r="B88" s="9">
        <v>2012</v>
      </c>
      <c r="C88" s="175" t="s">
        <v>2</v>
      </c>
      <c r="D88" s="9">
        <v>851.87354964256281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208</v>
      </c>
      <c r="B89" s="9">
        <v>2013</v>
      </c>
      <c r="C89" s="175" t="s">
        <v>2</v>
      </c>
      <c r="D89" s="9">
        <v>854.8078025817872</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208</v>
      </c>
      <c r="B90" s="9">
        <v>2014</v>
      </c>
      <c r="C90" s="175" t="s">
        <v>2</v>
      </c>
      <c r="D90" s="9">
        <v>855.85831684112543</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208</v>
      </c>
      <c r="B91" s="9">
        <v>2015</v>
      </c>
      <c r="C91" s="175" t="s">
        <v>2</v>
      </c>
      <c r="D91" s="9">
        <v>859.5625465393066</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208</v>
      </c>
      <c r="B92" s="9">
        <v>2016</v>
      </c>
      <c r="C92" s="175" t="s">
        <v>2</v>
      </c>
      <c r="D92" s="9">
        <v>822.26935668945316</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208</v>
      </c>
      <c r="B93" s="9">
        <v>2017</v>
      </c>
      <c r="C93" s="175" t="s">
        <v>2</v>
      </c>
      <c r="D93" s="9">
        <v>827.66319694519041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208</v>
      </c>
      <c r="B94" s="9">
        <v>2018</v>
      </c>
      <c r="C94" s="175" t="s">
        <v>2</v>
      </c>
      <c r="D94" s="9">
        <v>579.26869174957278</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208</v>
      </c>
      <c r="B95" s="9">
        <v>2019</v>
      </c>
      <c r="C95" s="175" t="s">
        <v>2</v>
      </c>
      <c r="D95" s="9">
        <v>587.30443714141848</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208</v>
      </c>
      <c r="B96" s="9">
        <v>2020</v>
      </c>
      <c r="C96" s="175" t="s">
        <v>2</v>
      </c>
      <c r="D96" s="9">
        <v>583.48170146942141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208</v>
      </c>
      <c r="B97" s="9">
        <v>2021</v>
      </c>
      <c r="C97" s="175" t="s">
        <v>2</v>
      </c>
      <c r="D97" s="9">
        <v>559.61752075195307</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208</v>
      </c>
      <c r="B98" s="9">
        <v>2022</v>
      </c>
      <c r="C98" s="175" t="s">
        <v>2</v>
      </c>
      <c r="D98" s="9">
        <v>521.20348026275633</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208</v>
      </c>
      <c r="B99" s="9">
        <v>2023</v>
      </c>
      <c r="C99" s="175" t="s">
        <v>2</v>
      </c>
      <c r="D99" s="9">
        <v>499.11949777603149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208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208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208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208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208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208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208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208</v>
      </c>
      <c r="B107" s="9">
        <v>2000</v>
      </c>
      <c r="C107" s="175" t="s">
        <v>16</v>
      </c>
      <c r="D107" s="9">
        <v>130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208</v>
      </c>
      <c r="B108" s="9">
        <v>2001</v>
      </c>
      <c r="C108" s="175" t="s">
        <v>16</v>
      </c>
      <c r="D108" s="9">
        <v>122</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208</v>
      </c>
      <c r="B109" s="9">
        <v>2002</v>
      </c>
      <c r="C109" s="175" t="s">
        <v>16</v>
      </c>
      <c r="D109" s="9">
        <v>124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208</v>
      </c>
      <c r="B110" s="9">
        <v>2003</v>
      </c>
      <c r="C110" s="177" t="s">
        <v>16</v>
      </c>
      <c r="D110" s="9">
        <v>130</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208</v>
      </c>
      <c r="B111" s="9">
        <v>2004</v>
      </c>
      <c r="C111" s="177" t="s">
        <v>16</v>
      </c>
      <c r="D111" s="9">
        <v>133</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208</v>
      </c>
      <c r="B112" s="9">
        <v>2005</v>
      </c>
      <c r="C112" s="177" t="s">
        <v>16</v>
      </c>
      <c r="D112" s="9">
        <v>125</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208</v>
      </c>
      <c r="B113" s="9">
        <v>2006</v>
      </c>
      <c r="C113" s="177" t="s">
        <v>16</v>
      </c>
      <c r="D113" s="9">
        <v>114</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208</v>
      </c>
      <c r="B114" s="9">
        <v>2007</v>
      </c>
      <c r="C114" s="177" t="s">
        <v>16</v>
      </c>
      <c r="D114" s="9">
        <v>109</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208</v>
      </c>
      <c r="B115" s="9">
        <v>2008</v>
      </c>
      <c r="C115" s="177" t="s">
        <v>16</v>
      </c>
      <c r="D115" s="9">
        <v>113</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208</v>
      </c>
      <c r="B116" s="9">
        <v>2009</v>
      </c>
      <c r="C116" s="179" t="s">
        <v>16</v>
      </c>
      <c r="D116" s="9">
        <v>117</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208</v>
      </c>
      <c r="B117" s="9">
        <v>2010</v>
      </c>
      <c r="C117" s="179" t="s">
        <v>16</v>
      </c>
      <c r="D117" s="9">
        <v>119</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208</v>
      </c>
      <c r="B118" s="9">
        <v>2011</v>
      </c>
      <c r="C118" s="179" t="s">
        <v>16</v>
      </c>
      <c r="D118" s="9">
        <v>123</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208</v>
      </c>
      <c r="B119" s="9">
        <v>2012</v>
      </c>
      <c r="C119" s="179" t="s">
        <v>16</v>
      </c>
      <c r="D119" s="9">
        <v>123</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208</v>
      </c>
      <c r="B120" s="9">
        <v>2013</v>
      </c>
      <c r="C120" s="179" t="s">
        <v>16</v>
      </c>
      <c r="D120" s="9">
        <v>129</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208</v>
      </c>
      <c r="B121" s="9">
        <v>2014</v>
      </c>
      <c r="C121" s="179" t="s">
        <v>16</v>
      </c>
      <c r="D121" s="9">
        <v>133</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208</v>
      </c>
      <c r="B122" s="9">
        <v>2015</v>
      </c>
      <c r="C122" s="179" t="s">
        <v>16</v>
      </c>
      <c r="D122" s="9">
        <v>119</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208</v>
      </c>
      <c r="B123" s="9">
        <v>2016</v>
      </c>
      <c r="C123" s="179" t="s">
        <v>16</v>
      </c>
      <c r="D123" s="9">
        <v>97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208</v>
      </c>
      <c r="B124" s="9">
        <v>2017</v>
      </c>
      <c r="C124" s="179" t="s">
        <v>16</v>
      </c>
      <c r="D124" s="9">
        <v>104</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208</v>
      </c>
      <c r="B125" s="9">
        <v>2018</v>
      </c>
      <c r="C125" s="179" t="s">
        <v>16</v>
      </c>
      <c r="D125" s="9">
        <v>40</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208</v>
      </c>
      <c r="B126" s="9">
        <v>2019</v>
      </c>
      <c r="C126" s="179" t="s">
        <v>16</v>
      </c>
      <c r="D126" s="9">
        <v>51</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208</v>
      </c>
      <c r="B127" s="9">
        <v>2020</v>
      </c>
      <c r="C127" s="179" t="s">
        <v>16</v>
      </c>
      <c r="D127" s="9">
        <v>55</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208</v>
      </c>
      <c r="B128" s="9">
        <v>2021</v>
      </c>
      <c r="C128" s="179" t="s">
        <v>16</v>
      </c>
      <c r="D128" s="9">
        <v>78</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208</v>
      </c>
      <c r="B129" s="9">
        <v>2022</v>
      </c>
      <c r="C129" s="179" t="s">
        <v>16</v>
      </c>
      <c r="D129" s="9">
        <v>89</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208</v>
      </c>
      <c r="B130" s="9">
        <v>2023</v>
      </c>
      <c r="C130" s="179" t="s">
        <v>16</v>
      </c>
      <c r="D130" s="9">
        <v>65</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208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208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208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208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208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208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208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208</v>
      </c>
      <c r="B138" s="9">
        <v>2000</v>
      </c>
      <c r="C138" s="179" t="s">
        <v>17</v>
      </c>
      <c r="D138" s="9">
        <v>500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208</v>
      </c>
      <c r="B139" s="9">
        <v>2001</v>
      </c>
      <c r="C139" s="179" t="s">
        <v>17</v>
      </c>
      <c r="D139" s="9">
        <v>428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208</v>
      </c>
      <c r="B140" s="9">
        <v>2002</v>
      </c>
      <c r="C140" s="179" t="s">
        <v>17</v>
      </c>
      <c r="D140" s="9">
        <v>409</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208</v>
      </c>
      <c r="B141" s="9">
        <v>2003</v>
      </c>
      <c r="C141" s="179" t="s">
        <v>17</v>
      </c>
      <c r="D141" s="9">
        <v>417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208</v>
      </c>
      <c r="B142" s="9">
        <v>2004</v>
      </c>
      <c r="C142" s="179" t="s">
        <v>17</v>
      </c>
      <c r="D142" s="9">
        <v>429</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208</v>
      </c>
      <c r="B143" s="9">
        <v>2005</v>
      </c>
      <c r="C143" s="179" t="s">
        <v>17</v>
      </c>
      <c r="D143" s="9">
        <v>449</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208</v>
      </c>
      <c r="B144" s="9">
        <v>2006</v>
      </c>
      <c r="C144" s="179" t="s">
        <v>17</v>
      </c>
      <c r="D144" s="9">
        <v>468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208</v>
      </c>
      <c r="B145" s="9">
        <v>2007</v>
      </c>
      <c r="C145" s="179" t="s">
        <v>17</v>
      </c>
      <c r="D145" s="9">
        <v>471</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208</v>
      </c>
      <c r="B146" s="9">
        <v>2008</v>
      </c>
      <c r="C146" s="179" t="s">
        <v>17</v>
      </c>
      <c r="D146" s="9">
        <v>461</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208</v>
      </c>
      <c r="B147" s="9">
        <v>2009</v>
      </c>
      <c r="C147" s="179" t="s">
        <v>17</v>
      </c>
      <c r="D147" s="9">
        <v>458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208</v>
      </c>
      <c r="B148" s="9">
        <v>2010</v>
      </c>
      <c r="C148" s="179" t="s">
        <v>17</v>
      </c>
      <c r="D148" s="9">
        <v>461</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208</v>
      </c>
      <c r="B149" s="9">
        <v>2011</v>
      </c>
      <c r="C149" s="179" t="s">
        <v>17</v>
      </c>
      <c r="D149" s="9">
        <v>460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208</v>
      </c>
      <c r="B150" s="9">
        <v>2012</v>
      </c>
      <c r="C150" s="179" t="s">
        <v>17</v>
      </c>
      <c r="D150" s="9">
        <v>448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208</v>
      </c>
      <c r="B151" s="9">
        <v>2013</v>
      </c>
      <c r="C151" s="179" t="s">
        <v>17</v>
      </c>
      <c r="D151" s="9">
        <v>454</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208</v>
      </c>
      <c r="B152" s="9">
        <v>2014</v>
      </c>
      <c r="C152" s="179" t="s">
        <v>17</v>
      </c>
      <c r="D152" s="9">
        <v>453</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208</v>
      </c>
      <c r="B153" s="9">
        <v>2015</v>
      </c>
      <c r="C153" s="179" t="s">
        <v>17</v>
      </c>
      <c r="D153" s="9">
        <v>470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208</v>
      </c>
      <c r="B154" s="9">
        <v>2016</v>
      </c>
      <c r="C154" s="179" t="s">
        <v>17</v>
      </c>
      <c r="D154" s="9">
        <v>461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208</v>
      </c>
      <c r="B155" s="9">
        <v>2017</v>
      </c>
      <c r="C155" s="179" t="s">
        <v>17</v>
      </c>
      <c r="D155" s="9">
        <v>463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208</v>
      </c>
      <c r="B156" s="9">
        <v>2018</v>
      </c>
      <c r="C156" s="179" t="s">
        <v>17</v>
      </c>
      <c r="D156" s="9">
        <v>303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208</v>
      </c>
      <c r="B157" s="9">
        <v>2019</v>
      </c>
      <c r="C157" s="179" t="s">
        <v>17</v>
      </c>
      <c r="D157" s="9">
        <v>306</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208</v>
      </c>
      <c r="B158" s="9">
        <v>2020</v>
      </c>
      <c r="C158" s="179" t="s">
        <v>17</v>
      </c>
      <c r="D158" s="9">
        <v>294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208</v>
      </c>
      <c r="B159" s="9">
        <v>2021</v>
      </c>
      <c r="C159" s="179" t="s">
        <v>17</v>
      </c>
      <c r="D159" s="9">
        <v>254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208</v>
      </c>
      <c r="B160" s="9">
        <v>2022</v>
      </c>
      <c r="C160" s="179" t="s">
        <v>17</v>
      </c>
      <c r="D160" s="9">
        <v>209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208</v>
      </c>
      <c r="B161" s="9">
        <v>2023</v>
      </c>
      <c r="C161" s="179" t="s">
        <v>17</v>
      </c>
      <c r="D161" s="9">
        <v>216</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208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208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208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208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208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208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208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208</v>
      </c>
      <c r="B169" s="9">
        <v>2000</v>
      </c>
      <c r="C169" s="180" t="s">
        <v>18</v>
      </c>
      <c r="D169" s="9">
        <v>425</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208</v>
      </c>
      <c r="B170" s="9">
        <v>2001</v>
      </c>
      <c r="C170" s="180" t="s">
        <v>18</v>
      </c>
      <c r="D170" s="9">
        <v>346</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208</v>
      </c>
      <c r="B171" s="9">
        <v>2002</v>
      </c>
      <c r="C171" s="180" t="s">
        <v>18</v>
      </c>
      <c r="D171" s="9">
        <v>313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208</v>
      </c>
      <c r="B172" s="9">
        <v>2003</v>
      </c>
      <c r="C172" s="180" t="s">
        <v>18</v>
      </c>
      <c r="D172" s="9">
        <v>304</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208</v>
      </c>
      <c r="B173" s="9">
        <v>2004</v>
      </c>
      <c r="C173" s="180" t="s">
        <v>18</v>
      </c>
      <c r="D173" s="9">
        <v>302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208</v>
      </c>
      <c r="B174" s="9">
        <v>2005</v>
      </c>
      <c r="C174" s="180" t="s">
        <v>18</v>
      </c>
      <c r="D174" s="9">
        <v>297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208</v>
      </c>
      <c r="B175" s="9">
        <v>2006</v>
      </c>
      <c r="C175" s="180" t="s">
        <v>18</v>
      </c>
      <c r="D175" s="9">
        <v>290</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208</v>
      </c>
      <c r="B176" s="9">
        <v>2007</v>
      </c>
      <c r="C176" s="180" t="s">
        <v>18</v>
      </c>
      <c r="D176" s="9">
        <v>295</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208</v>
      </c>
      <c r="B177" s="9">
        <v>2008</v>
      </c>
      <c r="C177" s="180" t="s">
        <v>18</v>
      </c>
      <c r="D177" s="9">
        <v>312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208</v>
      </c>
      <c r="B178" s="9">
        <v>2009</v>
      </c>
      <c r="C178" s="180" t="s">
        <v>18</v>
      </c>
      <c r="D178" s="9">
        <v>325</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208</v>
      </c>
      <c r="B179" s="9">
        <v>2010</v>
      </c>
      <c r="C179" s="180" t="s">
        <v>18</v>
      </c>
      <c r="D179" s="9">
        <v>344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208</v>
      </c>
      <c r="B180" s="9">
        <v>2011</v>
      </c>
      <c r="C180" s="180" t="s">
        <v>18</v>
      </c>
      <c r="D180" s="9">
        <v>368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208</v>
      </c>
      <c r="B181" s="9">
        <v>2012</v>
      </c>
      <c r="C181" s="180" t="s">
        <v>18</v>
      </c>
      <c r="D181" s="9">
        <v>366</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208</v>
      </c>
      <c r="B182" s="9">
        <v>2013</v>
      </c>
      <c r="C182" s="180" t="s">
        <v>18</v>
      </c>
      <c r="D182" s="9">
        <v>357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208</v>
      </c>
      <c r="B183" s="9">
        <v>2014</v>
      </c>
      <c r="C183" s="180" t="s">
        <v>18</v>
      </c>
      <c r="D183" s="9">
        <v>355</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208</v>
      </c>
      <c r="B184" s="9">
        <v>2015</v>
      </c>
      <c r="C184" s="180" t="s">
        <v>18</v>
      </c>
      <c r="D184" s="9">
        <v>356</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208</v>
      </c>
      <c r="B185" s="9">
        <v>2016</v>
      </c>
      <c r="C185" s="180" t="s">
        <v>18</v>
      </c>
      <c r="D185" s="9">
        <v>346</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208</v>
      </c>
      <c r="B186" s="9">
        <v>2017</v>
      </c>
      <c r="C186" s="180" t="s">
        <v>18</v>
      </c>
      <c r="D186" s="9">
        <v>343</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208</v>
      </c>
      <c r="B187" s="9">
        <v>2018</v>
      </c>
      <c r="C187" s="180" t="s">
        <v>18</v>
      </c>
      <c r="D187" s="9">
        <v>294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208</v>
      </c>
      <c r="B188" s="9">
        <v>2019</v>
      </c>
      <c r="C188" s="180" t="s">
        <v>18</v>
      </c>
      <c r="D188" s="9">
        <v>289</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208</v>
      </c>
      <c r="B189" s="9">
        <v>2020</v>
      </c>
      <c r="C189" s="180" t="s">
        <v>18</v>
      </c>
      <c r="D189" s="9">
        <v>293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208</v>
      </c>
      <c r="B190" s="9">
        <v>2021</v>
      </c>
      <c r="C190" s="180" t="s">
        <v>18</v>
      </c>
      <c r="D190" s="9">
        <v>284</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208</v>
      </c>
      <c r="B191" s="9">
        <v>2022</v>
      </c>
      <c r="C191" s="180" t="s">
        <v>18</v>
      </c>
      <c r="D191" s="9">
        <v>276</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208</v>
      </c>
      <c r="B192" s="9">
        <v>2023</v>
      </c>
      <c r="C192" s="180" t="s">
        <v>18</v>
      </c>
      <c r="D192" s="9">
        <v>269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208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208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208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208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208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208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208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EA83C-F3CB-4D5E-A1C2-3168EEA8B1A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241</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181</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Montserrat</v>
      </c>
      <c r="B4" s="330">
        <f>IF(ISBLANK(Regressions!B14), " ", Regressions!B14)</f>
        <v>2000</v>
      </c>
      <c r="C4" s="206" t="str">
        <f>IF(ISBLANK(Regressions!C14), " ", Regressions!C14)</f>
        <v>National</v>
      </c>
      <c r="D4" s="331">
        <f>IF(ISBLANK(Regressions!D14), " ", Regressions!D14)</f>
        <v>1055</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Montserrat</v>
      </c>
      <c r="B5" s="330">
        <f>IF(ISBLANK(Regressions!B15), " ", Regressions!B15)</f>
        <v>2001</v>
      </c>
      <c r="C5" s="335" t="str">
        <f>IF(ISBLANK(Regressions!C15), " ", Regressions!C15)</f>
        <v>National</v>
      </c>
      <c r="D5" s="331">
        <f>IF(ISBLANK(Regressions!D15), " ", Regressions!D15)</f>
        <v>896</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Montserrat</v>
      </c>
      <c r="B6" s="330">
        <f>IF(ISBLANK(Regressions!B16), " ", Regressions!B16)</f>
        <v>2002</v>
      </c>
      <c r="C6" s="335" t="str">
        <f>IF(ISBLANK(Regressions!C16), " ", Regressions!C16)</f>
        <v>National</v>
      </c>
      <c r="D6" s="331">
        <f>IF(ISBLANK(Regressions!D16), " ", Regressions!D16)</f>
        <v>846</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Montserrat</v>
      </c>
      <c r="B7" s="330">
        <f>IF(ISBLANK(Regressions!B17), " ", Regressions!B17)</f>
        <v>2003</v>
      </c>
      <c r="C7" s="335" t="str">
        <f>IF(ISBLANK(Regressions!C17), " ", Regressions!C17)</f>
        <v>National</v>
      </c>
      <c r="D7" s="331">
        <f>IF(ISBLANK(Regressions!D17), " ", Regressions!D17)</f>
        <v>851</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Montserrat</v>
      </c>
      <c r="B8" s="330">
        <f>IF(ISBLANK(Regressions!B18), " ", Regressions!B18)</f>
        <v>2004</v>
      </c>
      <c r="C8" s="335" t="str">
        <f>IF(ISBLANK(Regressions!C18), " ", Regressions!C18)</f>
        <v>National</v>
      </c>
      <c r="D8" s="331">
        <f>IF(ISBLANK(Regressions!D18), " ", Regressions!D18)</f>
        <v>864</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Montserrat</v>
      </c>
      <c r="B9" s="330">
        <f>IF(ISBLANK(Regressions!B19), " ", Regressions!B19)</f>
        <v>2005</v>
      </c>
      <c r="C9" s="335" t="str">
        <f>IF(ISBLANK(Regressions!C19), " ", Regressions!C19)</f>
        <v>National</v>
      </c>
      <c r="D9" s="331">
        <f>IF(ISBLANK(Regressions!D19), " ", Regressions!D19)</f>
        <v>871</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Montserrat</v>
      </c>
      <c r="B10" s="330">
        <f>IF(ISBLANK(Regressions!B20), " ", Regressions!B20)</f>
        <v>2006</v>
      </c>
      <c r="C10" s="335" t="str">
        <f>IF(ISBLANK(Regressions!C20), " ", Regressions!C20)</f>
        <v>National</v>
      </c>
      <c r="D10" s="331">
        <f>IF(ISBLANK(Regressions!D20), " ", Regressions!D20)</f>
        <v>872</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Montserrat</v>
      </c>
      <c r="B11" s="330">
        <f>IF(ISBLANK(Regressions!B21), " ", Regressions!B21)</f>
        <v>2007</v>
      </c>
      <c r="C11" s="335" t="str">
        <f>IF(ISBLANK(Regressions!C21), " ", Regressions!C21)</f>
        <v>National</v>
      </c>
      <c r="D11" s="331">
        <f>IF(ISBLANK(Regressions!D21), " ", Regressions!D21)</f>
        <v>875</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Montserrat</v>
      </c>
      <c r="B12" s="330">
        <f>IF(ISBLANK(Regressions!B22), " ", Regressions!B22)</f>
        <v>2008</v>
      </c>
      <c r="C12" s="335" t="str">
        <f>IF(ISBLANK(Regressions!C22), " ", Regressions!C22)</f>
        <v>National</v>
      </c>
      <c r="D12" s="331">
        <f>IF(ISBLANK(Regressions!D22), " ", Regressions!D22)</f>
        <v>886</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Montserrat</v>
      </c>
      <c r="B13" s="330">
        <f>IF(ISBLANK(Regressions!B23), " ", Regressions!B23)</f>
        <v>2009</v>
      </c>
      <c r="C13" s="335" t="str">
        <f>IF(ISBLANK(Regressions!C23), " ", Regressions!C23)</f>
        <v>National</v>
      </c>
      <c r="D13" s="331">
        <f>IF(ISBLANK(Regressions!D23), " ", Regressions!D23)</f>
        <v>900</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Montserrat</v>
      </c>
      <c r="B14" s="330">
        <f>IF(ISBLANK(Regressions!B24), " ", Regressions!B24)</f>
        <v>2010</v>
      </c>
      <c r="C14" s="335" t="str">
        <f>IF(ISBLANK(Regressions!C24), " ", Regressions!C24)</f>
        <v>National</v>
      </c>
      <c r="D14" s="331">
        <f>IF(ISBLANK(Regressions!D24), " ", Regressions!D24)</f>
        <v>924</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Montserrat</v>
      </c>
      <c r="B15" s="330">
        <f>IF(ISBLANK(Regressions!B25), " ", Regressions!B25)</f>
        <v>2011</v>
      </c>
      <c r="C15" s="335" t="str">
        <f>IF(ISBLANK(Regressions!C25), " ", Regressions!C25)</f>
        <v>National</v>
      </c>
      <c r="D15" s="331">
        <f>IF(ISBLANK(Regressions!D25), " ", Regressions!D25)</f>
        <v>951</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Montserrat</v>
      </c>
      <c r="B16" s="330">
        <f>IF(ISBLANK(Regressions!B26), " ", Regressions!B26)</f>
        <v>2012</v>
      </c>
      <c r="C16" s="335" t="str">
        <f>IF(ISBLANK(Regressions!C26), " ", Regressions!C26)</f>
        <v>National</v>
      </c>
      <c r="D16" s="331">
        <f>IF(ISBLANK(Regressions!D26), " ", Regressions!D26)</f>
        <v>937</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Montserrat</v>
      </c>
      <c r="B17" s="330">
        <f>IF(ISBLANK(Regressions!B27), " ", Regressions!B27)</f>
        <v>2013</v>
      </c>
      <c r="C17" s="335" t="str">
        <f>IF(ISBLANK(Regressions!C27), " ", Regressions!C27)</f>
        <v>National</v>
      </c>
      <c r="D17" s="331">
        <f>IF(ISBLANK(Regressions!D27), " ", Regressions!D27)</f>
        <v>940</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Montserrat</v>
      </c>
      <c r="B18" s="330">
        <f>IF(ISBLANK(Regressions!B28), " ", Regressions!B28)</f>
        <v>2014</v>
      </c>
      <c r="C18" s="335" t="str">
        <f>IF(ISBLANK(Regressions!C28), " ", Regressions!C28)</f>
        <v>National</v>
      </c>
      <c r="D18" s="331">
        <f>IF(ISBLANK(Regressions!D28), " ", Regressions!D28)</f>
        <v>941</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Montserrat</v>
      </c>
      <c r="B19" s="330">
        <f>IF(ISBLANK(Regressions!B29), " ", Regressions!B29)</f>
        <v>2015</v>
      </c>
      <c r="C19" s="335" t="str">
        <f>IF(ISBLANK(Regressions!C29), " ", Regressions!C29)</f>
        <v>National</v>
      </c>
      <c r="D19" s="331">
        <f>IF(ISBLANK(Regressions!D29), " ", Regressions!D29)</f>
        <v>945</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Montserrat</v>
      </c>
      <c r="B20" s="330">
        <f>IF(ISBLANK(Regressions!B30), " ", Regressions!B30)</f>
        <v>2016</v>
      </c>
      <c r="C20" s="335" t="str">
        <f>IF(ISBLANK(Regressions!C30), " ", Regressions!C30)</f>
        <v>National</v>
      </c>
      <c r="D20" s="331">
        <f>IF(ISBLANK(Regressions!D30), " ", Regressions!D30)</f>
        <v>904</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Montserrat</v>
      </c>
      <c r="B21" s="330">
        <f>IF(ISBLANK(Regressions!B31), " ", Regressions!B31)</f>
        <v>2017</v>
      </c>
      <c r="C21" s="335" t="str">
        <f>IF(ISBLANK(Regressions!C31), " ", Regressions!C31)</f>
        <v>National</v>
      </c>
      <c r="D21" s="331">
        <f>IF(ISBLANK(Regressions!D31), " ", Regressions!D31)</f>
        <v>910</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Montserrat</v>
      </c>
      <c r="B22" s="330">
        <f>IF(ISBLANK(Regressions!B32), " ", Regressions!B32)</f>
        <v>2018</v>
      </c>
      <c r="C22" s="335" t="str">
        <f>IF(ISBLANK(Regressions!C32), " ", Regressions!C32)</f>
        <v>National</v>
      </c>
      <c r="D22" s="331">
        <f>IF(ISBLANK(Regressions!D32), " ", Regressions!D32)</f>
        <v>637</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Montserrat</v>
      </c>
      <c r="B23" s="330">
        <f>IF(ISBLANK(Regressions!B33), " ", Regressions!B33)</f>
        <v>2019</v>
      </c>
      <c r="C23" s="335" t="str">
        <f>IF(ISBLANK(Regressions!C33), " ", Regressions!C33)</f>
        <v>National</v>
      </c>
      <c r="D23" s="331">
        <f>IF(ISBLANK(Regressions!D33), " ", Regressions!D33)</f>
        <v>646</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Montserrat</v>
      </c>
      <c r="B24" s="330">
        <f>IF(ISBLANK(Regressions!B34), " ", Regressions!B34)</f>
        <v>2020</v>
      </c>
      <c r="C24" s="335" t="str">
        <f>IF(ISBLANK(Regressions!C34), " ", Regressions!C34)</f>
        <v>National</v>
      </c>
      <c r="D24" s="331">
        <f>IF(ISBLANK(Regressions!D34), " ", Regressions!D34)</f>
        <v>642</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3" t="str">
        <f>IF(ISBLANK(Regressions!A35), " ", Regressions!A35)</f>
        <v>Montserrat</v>
      </c>
      <c r="B25" s="384">
        <f>IF(ISBLANK(Regressions!B35), " ", Regressions!B35)</f>
        <v>2021</v>
      </c>
      <c r="C25" s="385" t="str">
        <f>IF(ISBLANK(Regressions!C35), " ", Regressions!C35)</f>
        <v>National</v>
      </c>
      <c r="D25" s="386">
        <f>IF(ISBLANK(Regressions!D35), " ", Regressions!D35)</f>
        <v>616</v>
      </c>
      <c r="E25" s="389">
        <f>IF(ISNUMBER(Regressions!E35),ROUND(Regressions!E35, 1), NA())</f>
        <v>100</v>
      </c>
      <c r="F25" s="387">
        <f>IF(ISNUMBER(Regressions!F35),ROUND(Regressions!F35, 1), NA())</f>
        <v>100</v>
      </c>
      <c r="G25" s="390">
        <f>IF(ISNUMBER(Regressions!G35),ROUND(Regressions!G35, 1), NA())</f>
        <v>100</v>
      </c>
      <c r="H25" s="388">
        <f>IF(ISNUMBER(Regressions!H35),ROUND(Regressions!H35, 1), NA())</f>
        <v>0</v>
      </c>
      <c r="I25" s="391">
        <f>IF(ISNUMBER(Regressions!I35),ROUND(Regressions!I35, 1), NA())</f>
        <v>0</v>
      </c>
      <c r="J25" s="389">
        <f>IF(ISNUMBER(Regressions!K35),ROUND(Regressions!K35, 1), NA())</f>
        <v>100</v>
      </c>
      <c r="K25" s="387">
        <f>IF(ISNUMBER(Regressions!L35),ROUND(Regressions!L35, 1), NA())</f>
        <v>100</v>
      </c>
      <c r="L25" s="392">
        <f>IF(ISNUMBER(Regressions!M35),ROUND(Regressions!M35, 1), NA())</f>
        <v>100</v>
      </c>
      <c r="M25" s="388">
        <f>IF(ISNUMBER(Regressions!N35),ROUND(Regressions!N35, 1), NA())</f>
        <v>0</v>
      </c>
      <c r="N25" s="391">
        <f>IF(ISNUMBER(Regressions!O35),ROUND(Regressions!O35, 1), NA())</f>
        <v>0</v>
      </c>
      <c r="O25" s="389">
        <f>IF(ISNUMBER(Regressions!Q35),ROUND(Regressions!Q35, 1), NA())</f>
        <v>100</v>
      </c>
      <c r="P25" s="387">
        <f>IF(ISNUMBER(Regressions!R35),ROUND(Regressions!R35, 1), NA())</f>
        <v>100</v>
      </c>
      <c r="Q25" s="393">
        <f>IF(ISNUMBER(Regressions!S35),ROUND(Regressions!S35, 1), NA())</f>
        <v>100</v>
      </c>
      <c r="R25" s="388">
        <f>IF(ISNUMBER(Regressions!T35),ROUND(Regressions!T35, 1), NA())</f>
        <v>0</v>
      </c>
      <c r="S25" s="391">
        <f>IF(ISNUMBER(Regressions!U35),ROUND(Regressions!U35, 1), NA())</f>
        <v>0</v>
      </c>
      <c r="T25" s="382"/>
      <c r="U25" s="382"/>
      <c r="V25" s="382"/>
      <c r="W25" s="382"/>
      <c r="X25" s="382"/>
      <c r="Y25" s="382"/>
      <c r="Z25" s="382"/>
      <c r="AA25" s="382"/>
      <c r="AB25" s="382"/>
      <c r="AC25" s="382"/>
    </row>
    <row xmlns:x14ac="http://schemas.microsoft.com/office/spreadsheetml/2009/9/ac" r="26" x14ac:dyDescent="0.2">
      <c r="A26" s="329" t="str">
        <f>IF(ISBLANK(Regressions!A36), " ", Regressions!A36)</f>
        <v>Montserrat</v>
      </c>
      <c r="B26" s="330">
        <f>IF(ISBLANK(Regressions!B36), " ", Regressions!B36)</f>
        <v>2022</v>
      </c>
      <c r="C26" s="335" t="str">
        <f>IF(ISBLANK(Regressions!C36), " ", Regressions!C36)</f>
        <v>National</v>
      </c>
      <c r="D26" s="331">
        <f>IF(ISBLANK(Regressions!D36), " ", Regressions!D36)</f>
        <v>574</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Montserrat</v>
      </c>
      <c r="B27" s="337">
        <f>IF(ISBLANK(Regressions!B37), " ", Regressions!B37)</f>
        <v>2023</v>
      </c>
      <c r="C27" s="338" t="str">
        <f>IF(ISBLANK(Regressions!C37), " ", Regressions!C37)</f>
        <v>National</v>
      </c>
      <c r="D27" s="339">
        <f>IF(ISBLANK(Regressions!D37), " ", Regressions!D37)</f>
        <v>550</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Montserrat</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Montserrat</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Montserrat</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Montserrat</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Montserrat</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Montserrat</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Montserrat</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Montserrat</v>
      </c>
      <c r="B35" s="330">
        <f>IF(ISBLANK(Regressions!B45), " ", Regressions!B45)</f>
        <v>2000</v>
      </c>
      <c r="C35" s="335" t="str">
        <f>IF(ISBLANK(Regressions!C45), " ", Regressions!C45)</f>
        <v>Urban</v>
      </c>
      <c r="D35" s="331">
        <f>IF(ISBLANK(Regressions!D45), " ", Regressions!D45)</f>
        <v>22.01784887313843</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Montserrat</v>
      </c>
      <c r="B36" s="330">
        <f>IF(ISBLANK(Regressions!B46), " ", Regressions!B46)</f>
        <v>2001</v>
      </c>
      <c r="C36" s="335" t="str">
        <f>IF(ISBLANK(Regressions!C46), " ", Regressions!C46)</f>
        <v>Urban</v>
      </c>
      <c r="D36" s="331">
        <f>IF(ISBLANK(Regressions!D46), " ", Regressions!D46)</f>
        <v>85.075198974609364</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Montserrat</v>
      </c>
      <c r="B37" s="330">
        <f>IF(ISBLANK(Regressions!B47), " ", Regressions!B47)</f>
        <v>2002</v>
      </c>
      <c r="C37" s="335" t="str">
        <f>IF(ISBLANK(Regressions!C47), " ", Regressions!C47)</f>
        <v>Urban</v>
      </c>
      <c r="D37" s="331">
        <f>IF(ISBLANK(Regressions!D47), " ", Regressions!D47)</f>
        <v>79.997762775421151</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Montserrat</v>
      </c>
      <c r="B38" s="330">
        <f>IF(ISBLANK(Regressions!B48), " ", Regressions!B48)</f>
        <v>2003</v>
      </c>
      <c r="C38" s="335" t="str">
        <f>IF(ISBLANK(Regressions!C48), " ", Regressions!C48)</f>
        <v>Urban</v>
      </c>
      <c r="D38" s="331">
        <f>IF(ISBLANK(Regressions!D48), " ", Regressions!D48)</f>
        <v>80.147181882858277</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Montserrat</v>
      </c>
      <c r="B39" s="330">
        <f>IF(ISBLANK(Regressions!B49), " ", Regressions!B49)</f>
        <v>2004</v>
      </c>
      <c r="C39" s="335" t="str">
        <f>IF(ISBLANK(Regressions!C49), " ", Regressions!C49)</f>
        <v>Urban</v>
      </c>
      <c r="D39" s="331">
        <f>IF(ISBLANK(Regressions!D49), " ", Regressions!D49)</f>
        <v>81.034557495117184</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Montserrat</v>
      </c>
      <c r="B40" s="330">
        <f>IF(ISBLANK(Regressions!B50), " ", Regressions!B50)</f>
        <v>2005</v>
      </c>
      <c r="C40" s="335" t="str">
        <f>IF(ISBLANK(Regressions!C50), " ", Regressions!C50)</f>
        <v>Urban</v>
      </c>
      <c r="D40" s="331">
        <f>IF(ISBLANK(Regressions!D50), " ", Regressions!D50)</f>
        <v>81.360106544494627</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Montserrat</v>
      </c>
      <c r="B41" s="330">
        <f>IF(ISBLANK(Regressions!B51), " ", Regressions!B51)</f>
        <v>2006</v>
      </c>
      <c r="C41" s="335" t="str">
        <f>IF(ISBLANK(Regressions!C51), " ", Regressions!C51)</f>
        <v>Urban</v>
      </c>
      <c r="D41" s="331">
        <f>IF(ISBLANK(Regressions!D51), " ", Regressions!D51)</f>
        <v>81.122163925170895</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Montserrat</v>
      </c>
      <c r="B42" s="330">
        <f>IF(ISBLANK(Regressions!B52), " ", Regressions!B52)</f>
        <v>2007</v>
      </c>
      <c r="C42" s="335" t="str">
        <f>IF(ISBLANK(Regressions!C52), " ", Regressions!C52)</f>
        <v>Urban</v>
      </c>
      <c r="D42" s="331">
        <f>IF(ISBLANK(Regressions!D52), " ", Regressions!D52)</f>
        <v>81.068753004074097</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Montserrat</v>
      </c>
      <c r="B43" s="330">
        <f>IF(ISBLANK(Regressions!B53), " ", Regressions!B53)</f>
        <v>2008</v>
      </c>
      <c r="C43" s="335" t="str">
        <f>IF(ISBLANK(Regressions!C53), " ", Regressions!C53)</f>
        <v>Urban</v>
      </c>
      <c r="D43" s="331">
        <f>IF(ISBLANK(Regressions!D53), " ", Regressions!D53)</f>
        <v>81.751222095489496</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Montserrat</v>
      </c>
      <c r="B44" s="330">
        <f>IF(ISBLANK(Regressions!B54), " ", Regressions!B54)</f>
        <v>2009</v>
      </c>
      <c r="C44" s="335" t="str">
        <f>IF(ISBLANK(Regressions!C54), " ", Regressions!C54)</f>
        <v>Urban</v>
      </c>
      <c r="D44" s="331">
        <f>IF(ISBLANK(Regressions!D54), " ", Regressions!D54)</f>
        <v>82.709996223449707</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Montserrat</v>
      </c>
      <c r="B45" s="330">
        <f>IF(ISBLANK(Regressions!B55), " ", Regressions!B55)</f>
        <v>2010</v>
      </c>
      <c r="C45" s="335" t="str">
        <f>IF(ISBLANK(Regressions!C55), " ", Regressions!C55)</f>
        <v>Urban</v>
      </c>
      <c r="D45" s="331">
        <f>IF(ISBLANK(Regressions!D55), " ", Regressions!D55)</f>
        <v>84.564483947753899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Montserrat</v>
      </c>
      <c r="B46" s="330">
        <f>IF(ISBLANK(Regressions!B56), " ", Regressions!B56)</f>
        <v>2011</v>
      </c>
      <c r="C46" s="335" t="str">
        <f>IF(ISBLANK(Regressions!C56), " ", Regressions!C56)</f>
        <v>Urban</v>
      </c>
      <c r="D46" s="331">
        <f>IF(ISBLANK(Regressions!D56), " ", Regressions!D56)</f>
        <v>86.683647823333743</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Montserrat</v>
      </c>
      <c r="B47" s="330">
        <f>IF(ISBLANK(Regressions!B57), " ", Regressions!B57)</f>
        <v>2012</v>
      </c>
      <c r="C47" s="335" t="str">
        <f>IF(ISBLANK(Regressions!C57), " ", Regressions!C57)</f>
        <v>Urban</v>
      </c>
      <c r="D47" s="331">
        <f>IF(ISBLANK(Regressions!D57), " ", Regressions!D57)</f>
        <v>85.126450357437136</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Montserrat</v>
      </c>
      <c r="B48" s="330">
        <f>IF(ISBLANK(Regressions!B58), " ", Regressions!B58)</f>
        <v>2013</v>
      </c>
      <c r="C48" s="335" t="str">
        <f>IF(ISBLANK(Regressions!C58), " ", Regressions!C58)</f>
        <v>Urban</v>
      </c>
      <c r="D48" s="331">
        <f>IF(ISBLANK(Regressions!D58), " ", Regressions!D58)</f>
        <v>85.192197418212899</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Montserrat</v>
      </c>
      <c r="B49" s="330">
        <f>IF(ISBLANK(Regressions!B59), " ", Regressions!B59)</f>
        <v>2014</v>
      </c>
      <c r="C49" s="335" t="str">
        <f>IF(ISBLANK(Regressions!C59), " ", Regressions!C59)</f>
        <v>Urban</v>
      </c>
      <c r="D49" s="331">
        <f>IF(ISBLANK(Regressions!D59), " ", Regressions!D59)</f>
        <v>85.141683158874514</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Montserrat</v>
      </c>
      <c r="B50" s="330">
        <f>IF(ISBLANK(Regressions!B60), " ", Regressions!B60)</f>
        <v>2015</v>
      </c>
      <c r="C50" s="335" t="str">
        <f>IF(ISBLANK(Regressions!C60), " ", Regressions!C60)</f>
        <v>Urban</v>
      </c>
      <c r="D50" s="331">
        <f>IF(ISBLANK(Regressions!D60), " ", Regressions!D60)</f>
        <v>85.437453460693348</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Montserrat</v>
      </c>
      <c r="B51" s="330">
        <f>IF(ISBLANK(Regressions!B61), " ", Regressions!B61)</f>
        <v>2016</v>
      </c>
      <c r="C51" s="335" t="str">
        <f>IF(ISBLANK(Regressions!C61), " ", Regressions!C61)</f>
        <v>Urban</v>
      </c>
      <c r="D51" s="331">
        <f>IF(ISBLANK(Regressions!D61), " ", Regressions!D61)</f>
        <v>81.730643310546867</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Montserrat</v>
      </c>
      <c r="B52" s="330">
        <f>IF(ISBLANK(Regressions!B62), " ", Regressions!B62)</f>
        <v>2017</v>
      </c>
      <c r="C52" s="335" t="str">
        <f>IF(ISBLANK(Regressions!C62), " ", Regressions!C62)</f>
        <v>Urban</v>
      </c>
      <c r="D52" s="331">
        <f>IF(ISBLANK(Regressions!D62), " ", Regressions!D62)</f>
        <v>82.336803054809579</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Montserrat</v>
      </c>
      <c r="B53" s="330">
        <f>IF(ISBLANK(Regressions!B63), " ", Regressions!B63)</f>
        <v>2018</v>
      </c>
      <c r="C53" s="335" t="str">
        <f>IF(ISBLANK(Regressions!C63), " ", Regressions!C63)</f>
        <v>Urban</v>
      </c>
      <c r="D53" s="331">
        <f>IF(ISBLANK(Regressions!D63), " ", Regressions!D63)</f>
        <v>57.731308250427247</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Montserrat</v>
      </c>
      <c r="B54" s="330">
        <f>IF(ISBLANK(Regressions!B64), " ", Regressions!B64)</f>
        <v>2019</v>
      </c>
      <c r="C54" s="335" t="str">
        <f>IF(ISBLANK(Regressions!C64), " ", Regressions!C64)</f>
        <v>Urban</v>
      </c>
      <c r="D54" s="331">
        <f>IF(ISBLANK(Regressions!D64), " ", Regressions!D64)</f>
        <v>58.695562858581539</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Montserrat</v>
      </c>
      <c r="B55" s="330">
        <f>IF(ISBLANK(Regressions!B65), " ", Regressions!B65)</f>
        <v>2020</v>
      </c>
      <c r="C55" s="335" t="str">
        <f>IF(ISBLANK(Regressions!C65), " ", Regressions!C65)</f>
        <v>Urban</v>
      </c>
      <c r="D55" s="331">
        <f>IF(ISBLANK(Regressions!D65), " ", Regressions!D65)</f>
        <v>58.518298530578612</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3" t="str">
        <f>IF(ISBLANK(Regressions!A66), " ", Regressions!A66)</f>
        <v>Montserrat</v>
      </c>
      <c r="B56" s="384">
        <f>IF(ISBLANK(Regressions!B66), " ", Regressions!B66)</f>
        <v>2021</v>
      </c>
      <c r="C56" s="385" t="str">
        <f>IF(ISBLANK(Regressions!C66), " ", Regressions!C66)</f>
        <v>Urban</v>
      </c>
      <c r="D56" s="386">
        <f>IF(ISBLANK(Regressions!D66), " ", Regressions!D66)</f>
        <v>56.382479248046877</v>
      </c>
      <c r="E56" s="389" t="e">
        <f>IF(ISNUMBER(Regressions!E66),ROUND(Regressions!E66, 1), NA())</f>
        <v>#N/A</v>
      </c>
      <c r="F56" s="387" t="e">
        <f>IF(ISNUMBER(Regressions!F66),ROUND(Regressions!F66, 1), NA())</f>
        <v>#N/A</v>
      </c>
      <c r="G56" s="390" t="e">
        <f>IF(ISNUMBER(Regressions!G66),ROUND(Regressions!G66, 1), NA())</f>
        <v>#N/A</v>
      </c>
      <c r="H56" s="388" t="e">
        <f>IF(ISNUMBER(Regressions!H66),ROUND(Regressions!H66, 1), NA())</f>
        <v>#N/A</v>
      </c>
      <c r="I56" s="391" t="e">
        <f>IF(ISNUMBER(Regressions!I66),ROUND(Regressions!I66, 1), NA())</f>
        <v>#N/A</v>
      </c>
      <c r="J56" s="389" t="e">
        <f>IF(ISNUMBER(Regressions!K66),ROUND(Regressions!K66, 1), NA())</f>
        <v>#N/A</v>
      </c>
      <c r="K56" s="387" t="e">
        <f>IF(ISNUMBER(Regressions!L66),ROUND(Regressions!L66, 1), NA())</f>
        <v>#N/A</v>
      </c>
      <c r="L56" s="392" t="e">
        <f>IF(ISNUMBER(Regressions!M66),ROUND(Regressions!M66, 1), NA())</f>
        <v>#N/A</v>
      </c>
      <c r="M56" s="388" t="e">
        <f>IF(ISNUMBER(Regressions!N66),ROUND(Regressions!N66, 1), NA())</f>
        <v>#N/A</v>
      </c>
      <c r="N56" s="391" t="e">
        <f>IF(ISNUMBER(Regressions!O66),ROUND(Regressions!O66, 1), NA())</f>
        <v>#N/A</v>
      </c>
      <c r="O56" s="389" t="e">
        <f>IF(ISNUMBER(Regressions!Q66),ROUND(Regressions!Q66, 1), NA())</f>
        <v>#N/A</v>
      </c>
      <c r="P56" s="387" t="e">
        <f>IF(ISNUMBER(Regressions!R66),ROUND(Regressions!R66, 1), NA())</f>
        <v>#N/A</v>
      </c>
      <c r="Q56" s="393" t="e">
        <f>IF(ISNUMBER(Regressions!S66),ROUND(Regressions!S66, 1), NA())</f>
        <v>#N/A</v>
      </c>
      <c r="R56" s="388" t="e">
        <f>IF(ISNUMBER(Regressions!T66),ROUND(Regressions!T66, 1), NA())</f>
        <v>#N/A</v>
      </c>
      <c r="S56" s="391" t="e">
        <f>IF(ISNUMBER(Regressions!U66),ROUND(Regressions!U66, 1), NA())</f>
        <v>#N/A</v>
      </c>
      <c r="T56" s="382"/>
      <c r="U56" s="382"/>
      <c r="V56" s="382"/>
      <c r="W56" s="382"/>
      <c r="X56" s="382"/>
      <c r="Y56" s="382"/>
      <c r="Z56" s="382"/>
      <c r="AA56" s="382"/>
      <c r="AB56" s="382"/>
      <c r="AC56" s="382"/>
    </row>
    <row xmlns:x14ac="http://schemas.microsoft.com/office/spreadsheetml/2009/9/ac" r="57" x14ac:dyDescent="0.2">
      <c r="A57" s="329" t="str">
        <f>IF(ISBLANK(Regressions!A67), " ", Regressions!A67)</f>
        <v>Montserrat</v>
      </c>
      <c r="B57" s="330">
        <f>IF(ISBLANK(Regressions!B67), " ", Regressions!B67)</f>
        <v>2022</v>
      </c>
      <c r="C57" s="335" t="str">
        <f>IF(ISBLANK(Regressions!C67), " ", Regressions!C67)</f>
        <v>Urban</v>
      </c>
      <c r="D57" s="331">
        <f>IF(ISBLANK(Regressions!D67), " ", Regressions!D67)</f>
        <v>52.796519737243663</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Montserrat</v>
      </c>
      <c r="B58" s="337">
        <f>IF(ISBLANK(Regressions!B68), " ", Regressions!B68)</f>
        <v>2023</v>
      </c>
      <c r="C58" s="338" t="str">
        <f>IF(ISBLANK(Regressions!C68), " ", Regressions!C68)</f>
        <v>Urban</v>
      </c>
      <c r="D58" s="339">
        <f>IF(ISBLANK(Regressions!D68), " ", Regressions!D68)</f>
        <v>50.880502223968513</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Montserrat</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Montserrat</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Montserrat</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Montserrat</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Montserrat</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Montserrat</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Montserrat</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Montserrat</v>
      </c>
      <c r="B66" s="330">
        <f>IF(ISBLANK(Regressions!B76), " ", Regressions!B76)</f>
        <v>2000</v>
      </c>
      <c r="C66" s="335" t="str">
        <f>IF(ISBLANK(Regressions!C76), " ", Regressions!C76)</f>
        <v>Rural</v>
      </c>
      <c r="D66" s="331">
        <f>IF(ISBLANK(Regressions!D76), " ", Regressions!D76)</f>
        <v>1032.982151126861</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Montserrat</v>
      </c>
      <c r="B67" s="330">
        <f>IF(ISBLANK(Regressions!B77), " ", Regressions!B77)</f>
        <v>2001</v>
      </c>
      <c r="C67" s="335" t="str">
        <f>IF(ISBLANK(Regressions!C77), " ", Regressions!C77)</f>
        <v>Rural</v>
      </c>
      <c r="D67" s="331">
        <f>IF(ISBLANK(Regressions!D77), " ", Regressions!D77)</f>
        <v>810.92480102539059</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Montserrat</v>
      </c>
      <c r="B68" s="330">
        <f>IF(ISBLANK(Regressions!B78), " ", Regressions!B78)</f>
        <v>2002</v>
      </c>
      <c r="C68" s="335" t="str">
        <f>IF(ISBLANK(Regressions!C78), " ", Regressions!C78)</f>
        <v>Rural</v>
      </c>
      <c r="D68" s="331">
        <f>IF(ISBLANK(Regressions!D78), " ", Regressions!D78)</f>
        <v>766.00223722457883</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Montserrat</v>
      </c>
      <c r="B69" s="330">
        <f>IF(ISBLANK(Regressions!B79), " ", Regressions!B79)</f>
        <v>2003</v>
      </c>
      <c r="C69" s="335" t="str">
        <f>IF(ISBLANK(Regressions!C79), " ", Regressions!C79)</f>
        <v>Rural</v>
      </c>
      <c r="D69" s="331">
        <f>IF(ISBLANK(Regressions!D79), " ", Regressions!D79)</f>
        <v>770.85281811714174</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Montserrat</v>
      </c>
      <c r="B70" s="330">
        <f>IF(ISBLANK(Regressions!B80), " ", Regressions!B80)</f>
        <v>2004</v>
      </c>
      <c r="C70" s="335" t="str">
        <f>IF(ISBLANK(Regressions!C80), " ", Regressions!C80)</f>
        <v>Rural</v>
      </c>
      <c r="D70" s="331">
        <f>IF(ISBLANK(Regressions!D80), " ", Regressions!D80)</f>
        <v>782.96544250488284</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Montserrat</v>
      </c>
      <c r="B71" s="330">
        <f>IF(ISBLANK(Regressions!B81), " ", Regressions!B81)</f>
        <v>2005</v>
      </c>
      <c r="C71" s="335" t="str">
        <f>IF(ISBLANK(Regressions!C81), " ", Regressions!C81)</f>
        <v>Rural</v>
      </c>
      <c r="D71" s="331">
        <f>IF(ISBLANK(Regressions!D81), " ", Regressions!D81)</f>
        <v>789.63989345550533</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Montserrat</v>
      </c>
      <c r="B72" s="330">
        <f>IF(ISBLANK(Regressions!B82), " ", Regressions!B82)</f>
        <v>2006</v>
      </c>
      <c r="C72" s="335" t="str">
        <f>IF(ISBLANK(Regressions!C82), " ", Regressions!C82)</f>
        <v>Rural</v>
      </c>
      <c r="D72" s="331">
        <f>IF(ISBLANK(Regressions!D82), " ", Regressions!D82)</f>
        <v>790.87783607482913</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Montserrat</v>
      </c>
      <c r="B73" s="330">
        <f>IF(ISBLANK(Regressions!B83), " ", Regressions!B83)</f>
        <v>2007</v>
      </c>
      <c r="C73" s="335" t="str">
        <f>IF(ISBLANK(Regressions!C83), " ", Regressions!C83)</f>
        <v>Rural</v>
      </c>
      <c r="D73" s="331">
        <f>IF(ISBLANK(Regressions!D83), " ", Regressions!D83)</f>
        <v>793.9312469959259</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Montserrat</v>
      </c>
      <c r="B74" s="330">
        <f>IF(ISBLANK(Regressions!B84), " ", Regressions!B84)</f>
        <v>2008</v>
      </c>
      <c r="C74" s="335" t="str">
        <f>IF(ISBLANK(Regressions!C84), " ", Regressions!C84)</f>
        <v>Rural</v>
      </c>
      <c r="D74" s="331">
        <f>IF(ISBLANK(Regressions!D84), " ", Regressions!D84)</f>
        <v>804.24877790451046</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Montserrat</v>
      </c>
      <c r="B75" s="330">
        <f>IF(ISBLANK(Regressions!B85), " ", Regressions!B85)</f>
        <v>2009</v>
      </c>
      <c r="C75" s="335" t="str">
        <f>IF(ISBLANK(Regressions!C85), " ", Regressions!C85)</f>
        <v>Rural</v>
      </c>
      <c r="D75" s="331">
        <f>IF(ISBLANK(Regressions!D85), " ", Regressions!D85)</f>
        <v>817.29000377655029</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Montserrat</v>
      </c>
      <c r="B76" s="330">
        <f>IF(ISBLANK(Regressions!B86), " ", Regressions!B86)</f>
        <v>2010</v>
      </c>
      <c r="C76" s="335" t="str">
        <f>IF(ISBLANK(Regressions!C86), " ", Regressions!C86)</f>
        <v>Rural</v>
      </c>
      <c r="D76" s="331">
        <f>IF(ISBLANK(Regressions!D86), " ", Regressions!D86)</f>
        <v>839.43551605224604</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Montserrat</v>
      </c>
      <c r="B77" s="330">
        <f>IF(ISBLANK(Regressions!B87), " ", Regressions!B87)</f>
        <v>2011</v>
      </c>
      <c r="C77" s="335" t="str">
        <f>IF(ISBLANK(Regressions!C87), " ", Regressions!C87)</f>
        <v>Rural</v>
      </c>
      <c r="D77" s="331">
        <f>IF(ISBLANK(Regressions!D87), " ", Regressions!D87)</f>
        <v>864.31635217666633</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Montserrat</v>
      </c>
      <c r="B78" s="330">
        <f>IF(ISBLANK(Regressions!B88), " ", Regressions!B88)</f>
        <v>2012</v>
      </c>
      <c r="C78" s="335" t="str">
        <f>IF(ISBLANK(Regressions!C88), " ", Regressions!C88)</f>
        <v>Rural</v>
      </c>
      <c r="D78" s="331">
        <f>IF(ISBLANK(Regressions!D88), " ", Regressions!D88)</f>
        <v>851.87354964256281</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Montserrat</v>
      </c>
      <c r="B79" s="330">
        <f>IF(ISBLANK(Regressions!B89), " ", Regressions!B89)</f>
        <v>2013</v>
      </c>
      <c r="C79" s="335" t="str">
        <f>IF(ISBLANK(Regressions!C89), " ", Regressions!C89)</f>
        <v>Rural</v>
      </c>
      <c r="D79" s="331">
        <f>IF(ISBLANK(Regressions!D89), " ", Regressions!D89)</f>
        <v>854.8078025817872</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Montserrat</v>
      </c>
      <c r="B80" s="330">
        <f>IF(ISBLANK(Regressions!B90), " ", Regressions!B90)</f>
        <v>2014</v>
      </c>
      <c r="C80" s="335" t="str">
        <f>IF(ISBLANK(Regressions!C90), " ", Regressions!C90)</f>
        <v>Rural</v>
      </c>
      <c r="D80" s="331">
        <f>IF(ISBLANK(Regressions!D90), " ", Regressions!D90)</f>
        <v>855.85831684112543</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Montserrat</v>
      </c>
      <c r="B81" s="330">
        <f>IF(ISBLANK(Regressions!B91), " ", Regressions!B91)</f>
        <v>2015</v>
      </c>
      <c r="C81" s="335" t="str">
        <f>IF(ISBLANK(Regressions!C91), " ", Regressions!C91)</f>
        <v>Rural</v>
      </c>
      <c r="D81" s="331">
        <f>IF(ISBLANK(Regressions!D91), " ", Regressions!D91)</f>
        <v>859.5625465393066</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Montserrat</v>
      </c>
      <c r="B82" s="330">
        <f>IF(ISBLANK(Regressions!B92), " ", Regressions!B92)</f>
        <v>2016</v>
      </c>
      <c r="C82" s="335" t="str">
        <f>IF(ISBLANK(Regressions!C92), " ", Regressions!C92)</f>
        <v>Rural</v>
      </c>
      <c r="D82" s="331">
        <f>IF(ISBLANK(Regressions!D92), " ", Regressions!D92)</f>
        <v>822.26935668945316</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Montserrat</v>
      </c>
      <c r="B83" s="330">
        <f>IF(ISBLANK(Regressions!B93), " ", Regressions!B93)</f>
        <v>2017</v>
      </c>
      <c r="C83" s="335" t="str">
        <f>IF(ISBLANK(Regressions!C93), " ", Regressions!C93)</f>
        <v>Rural</v>
      </c>
      <c r="D83" s="331">
        <f>IF(ISBLANK(Regressions!D93), " ", Regressions!D93)</f>
        <v>827.66319694519041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Montserrat</v>
      </c>
      <c r="B84" s="330">
        <f>IF(ISBLANK(Regressions!B94), " ", Regressions!B94)</f>
        <v>2018</v>
      </c>
      <c r="C84" s="335" t="str">
        <f>IF(ISBLANK(Regressions!C94), " ", Regressions!C94)</f>
        <v>Rural</v>
      </c>
      <c r="D84" s="331">
        <f>IF(ISBLANK(Regressions!D94), " ", Regressions!D94)</f>
        <v>579.26869174957278</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Montserrat</v>
      </c>
      <c r="B85" s="330">
        <f>IF(ISBLANK(Regressions!B95), " ", Regressions!B95)</f>
        <v>2019</v>
      </c>
      <c r="C85" s="335" t="str">
        <f>IF(ISBLANK(Regressions!C95), " ", Regressions!C95)</f>
        <v>Rural</v>
      </c>
      <c r="D85" s="331">
        <f>IF(ISBLANK(Regressions!D95), " ", Regressions!D95)</f>
        <v>587.30443714141848</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Montserrat</v>
      </c>
      <c r="B86" s="330">
        <f>IF(ISBLANK(Regressions!B96), " ", Regressions!B96)</f>
        <v>2020</v>
      </c>
      <c r="C86" s="335" t="str">
        <f>IF(ISBLANK(Regressions!C96), " ", Regressions!C96)</f>
        <v>Rural</v>
      </c>
      <c r="D86" s="331">
        <f>IF(ISBLANK(Regressions!D96), " ", Regressions!D96)</f>
        <v>583.48170146942141</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3" t="str">
        <f>IF(ISBLANK(Regressions!A97), " ", Regressions!A97)</f>
        <v>Montserrat</v>
      </c>
      <c r="B87" s="384">
        <f>IF(ISBLANK(Regressions!B97), " ", Regressions!B97)</f>
        <v>2021</v>
      </c>
      <c r="C87" s="385" t="str">
        <f>IF(ISBLANK(Regressions!C97), " ", Regressions!C97)</f>
        <v>Rural</v>
      </c>
      <c r="D87" s="386">
        <f>IF(ISBLANK(Regressions!D97), " ", Regressions!D97)</f>
        <v>559.61752075195307</v>
      </c>
      <c r="E87" s="389" t="e">
        <f>IF(ISNUMBER(Regressions!E97),ROUND(Regressions!E97, 1), NA())</f>
        <v>#N/A</v>
      </c>
      <c r="F87" s="387" t="e">
        <f>IF(ISNUMBER(Regressions!F97),ROUND(Regressions!F97, 1), NA())</f>
        <v>#N/A</v>
      </c>
      <c r="G87" s="390" t="e">
        <f>IF(ISNUMBER(Regressions!G97),ROUND(Regressions!G97, 1), NA())</f>
        <v>#N/A</v>
      </c>
      <c r="H87" s="388" t="e">
        <f>IF(ISNUMBER(Regressions!H97),ROUND(Regressions!H97, 1), NA())</f>
        <v>#N/A</v>
      </c>
      <c r="I87" s="391" t="e">
        <f>IF(ISNUMBER(Regressions!I97),ROUND(Regressions!I97, 1), NA())</f>
        <v>#N/A</v>
      </c>
      <c r="J87" s="389" t="e">
        <f>IF(ISNUMBER(Regressions!K97),ROUND(Regressions!K97, 1), NA())</f>
        <v>#N/A</v>
      </c>
      <c r="K87" s="387" t="e">
        <f>IF(ISNUMBER(Regressions!L97),ROUND(Regressions!L97, 1), NA())</f>
        <v>#N/A</v>
      </c>
      <c r="L87" s="392" t="e">
        <f>IF(ISNUMBER(Regressions!M97),ROUND(Regressions!M97, 1), NA())</f>
        <v>#N/A</v>
      </c>
      <c r="M87" s="388" t="e">
        <f>IF(ISNUMBER(Regressions!N97),ROUND(Regressions!N97, 1), NA())</f>
        <v>#N/A</v>
      </c>
      <c r="N87" s="391" t="e">
        <f>IF(ISNUMBER(Regressions!O97),ROUND(Regressions!O97, 1), NA())</f>
        <v>#N/A</v>
      </c>
      <c r="O87" s="389" t="e">
        <f>IF(ISNUMBER(Regressions!Q97),ROUND(Regressions!Q97, 1), NA())</f>
        <v>#N/A</v>
      </c>
      <c r="P87" s="387" t="e">
        <f>IF(ISNUMBER(Regressions!R97),ROUND(Regressions!R97, 1), NA())</f>
        <v>#N/A</v>
      </c>
      <c r="Q87" s="393" t="e">
        <f>IF(ISNUMBER(Regressions!S97),ROUND(Regressions!S97, 1), NA())</f>
        <v>#N/A</v>
      </c>
      <c r="R87" s="388" t="e">
        <f>IF(ISNUMBER(Regressions!T97),ROUND(Regressions!T97, 1), NA())</f>
        <v>#N/A</v>
      </c>
      <c r="S87" s="391" t="e">
        <f>IF(ISNUMBER(Regressions!U97),ROUND(Regressions!U97, 1), NA())</f>
        <v>#N/A</v>
      </c>
      <c r="T87" s="382"/>
      <c r="U87" s="382"/>
      <c r="V87" s="382"/>
      <c r="W87" s="382"/>
      <c r="X87" s="382"/>
      <c r="Y87" s="382"/>
      <c r="Z87" s="382"/>
      <c r="AA87" s="382"/>
      <c r="AB87" s="382"/>
      <c r="AC87" s="382"/>
    </row>
    <row xmlns:x14ac="http://schemas.microsoft.com/office/spreadsheetml/2009/9/ac" r="88" x14ac:dyDescent="0.2">
      <c r="A88" s="329" t="str">
        <f>IF(ISBLANK(Regressions!A98), " ", Regressions!A98)</f>
        <v>Montserrat</v>
      </c>
      <c r="B88" s="330">
        <f>IF(ISBLANK(Regressions!B98), " ", Regressions!B98)</f>
        <v>2022</v>
      </c>
      <c r="C88" s="335" t="str">
        <f>IF(ISBLANK(Regressions!C98), " ", Regressions!C98)</f>
        <v>Rural</v>
      </c>
      <c r="D88" s="331">
        <f>IF(ISBLANK(Regressions!D98), " ", Regressions!D98)</f>
        <v>521.20348026275633</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Montserrat</v>
      </c>
      <c r="B89" s="337">
        <f>IF(ISBLANK(Regressions!B99), " ", Regressions!B99)</f>
        <v>2023</v>
      </c>
      <c r="C89" s="338" t="str">
        <f>IF(ISBLANK(Regressions!C99), " ", Regressions!C99)</f>
        <v>Rural</v>
      </c>
      <c r="D89" s="339">
        <f>IF(ISBLANK(Regressions!D99), " ", Regressions!D99)</f>
        <v>499.11949777603149</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Montserrat</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Montserrat</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Montserrat</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Montserrat</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Montserrat</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Montserrat</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Montserrat</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Montserrat</v>
      </c>
      <c r="B97" s="330">
        <f>IF(ISBLANK(Regressions!B107), " ", Regressions!B107)</f>
        <v>2000</v>
      </c>
      <c r="C97" s="335" t="str">
        <f>IF(ISBLANK(Regressions!C107), " ", Regressions!C107)</f>
        <v>Pre-primary</v>
      </c>
      <c r="D97" s="331">
        <f>IF(ISBLANK(Regressions!D107), " ", Regressions!D107)</f>
        <v>130</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Montserrat</v>
      </c>
      <c r="B98" s="330">
        <f>IF(ISBLANK(Regressions!B108), " ", Regressions!B108)</f>
        <v>2001</v>
      </c>
      <c r="C98" s="335" t="str">
        <f>IF(ISBLANK(Regressions!C108), " ", Regressions!C108)</f>
        <v>Pre-primary</v>
      </c>
      <c r="D98" s="331">
        <f>IF(ISBLANK(Regressions!D108), " ", Regressions!D108)</f>
        <v>122</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Montserrat</v>
      </c>
      <c r="B99" s="330">
        <f>IF(ISBLANK(Regressions!B109), " ", Regressions!B109)</f>
        <v>2002</v>
      </c>
      <c r="C99" s="335" t="str">
        <f>IF(ISBLANK(Regressions!C109), " ", Regressions!C109)</f>
        <v>Pre-primary</v>
      </c>
      <c r="D99" s="331">
        <f>IF(ISBLANK(Regressions!D109), " ", Regressions!D109)</f>
        <v>124</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Montserrat</v>
      </c>
      <c r="B100" s="330">
        <f>IF(ISBLANK(Regressions!B110), " ", Regressions!B110)</f>
        <v>2003</v>
      </c>
      <c r="C100" s="335" t="str">
        <f>IF(ISBLANK(Regressions!C110), " ", Regressions!C110)</f>
        <v>Pre-primary</v>
      </c>
      <c r="D100" s="331">
        <f>IF(ISBLANK(Regressions!D110), " ", Regressions!D110)</f>
        <v>130</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Montserrat</v>
      </c>
      <c r="B101" s="330">
        <f>IF(ISBLANK(Regressions!B111), " ", Regressions!B111)</f>
        <v>2004</v>
      </c>
      <c r="C101" s="335" t="str">
        <f>IF(ISBLANK(Regressions!C111), " ", Regressions!C111)</f>
        <v>Pre-primary</v>
      </c>
      <c r="D101" s="331">
        <f>IF(ISBLANK(Regressions!D111), " ", Regressions!D111)</f>
        <v>133</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Montserrat</v>
      </c>
      <c r="B102" s="330">
        <f>IF(ISBLANK(Regressions!B112), " ", Regressions!B112)</f>
        <v>2005</v>
      </c>
      <c r="C102" s="335" t="str">
        <f>IF(ISBLANK(Regressions!C112), " ", Regressions!C112)</f>
        <v>Pre-primary</v>
      </c>
      <c r="D102" s="331">
        <f>IF(ISBLANK(Regressions!D112), " ", Regressions!D112)</f>
        <v>125</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Montserrat</v>
      </c>
      <c r="B103" s="330">
        <f>IF(ISBLANK(Regressions!B113), " ", Regressions!B113)</f>
        <v>2006</v>
      </c>
      <c r="C103" s="335" t="str">
        <f>IF(ISBLANK(Regressions!C113), " ", Regressions!C113)</f>
        <v>Pre-primary</v>
      </c>
      <c r="D103" s="331">
        <f>IF(ISBLANK(Regressions!D113), " ", Regressions!D113)</f>
        <v>114</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Montserrat</v>
      </c>
      <c r="B104" s="330">
        <f>IF(ISBLANK(Regressions!B114), " ", Regressions!B114)</f>
        <v>2007</v>
      </c>
      <c r="C104" s="335" t="str">
        <f>IF(ISBLANK(Regressions!C114), " ", Regressions!C114)</f>
        <v>Pre-primary</v>
      </c>
      <c r="D104" s="331">
        <f>IF(ISBLANK(Regressions!D114), " ", Regressions!D114)</f>
        <v>109</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Montserrat</v>
      </c>
      <c r="B105" s="330">
        <f>IF(ISBLANK(Regressions!B115), " ", Regressions!B115)</f>
        <v>2008</v>
      </c>
      <c r="C105" s="335" t="str">
        <f>IF(ISBLANK(Regressions!C115), " ", Regressions!C115)</f>
        <v>Pre-primary</v>
      </c>
      <c r="D105" s="331">
        <f>IF(ISBLANK(Regressions!D115), " ", Regressions!D115)</f>
        <v>113</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Montserrat</v>
      </c>
      <c r="B106" s="330">
        <f>IF(ISBLANK(Regressions!B116), " ", Regressions!B116)</f>
        <v>2009</v>
      </c>
      <c r="C106" s="335" t="str">
        <f>IF(ISBLANK(Regressions!C116), " ", Regressions!C116)</f>
        <v>Pre-primary</v>
      </c>
      <c r="D106" s="331">
        <f>IF(ISBLANK(Regressions!D116), " ", Regressions!D116)</f>
        <v>117</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Montserrat</v>
      </c>
      <c r="B107" s="330">
        <f>IF(ISBLANK(Regressions!B117), " ", Regressions!B117)</f>
        <v>2010</v>
      </c>
      <c r="C107" s="335" t="str">
        <f>IF(ISBLANK(Regressions!C117), " ", Regressions!C117)</f>
        <v>Pre-primary</v>
      </c>
      <c r="D107" s="331">
        <f>IF(ISBLANK(Regressions!D117), " ", Regressions!D117)</f>
        <v>119</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Montserrat</v>
      </c>
      <c r="B108" s="330">
        <f>IF(ISBLANK(Regressions!B118), " ", Regressions!B118)</f>
        <v>2011</v>
      </c>
      <c r="C108" s="335" t="str">
        <f>IF(ISBLANK(Regressions!C118), " ", Regressions!C118)</f>
        <v>Pre-primary</v>
      </c>
      <c r="D108" s="331">
        <f>IF(ISBLANK(Regressions!D118), " ", Regressions!D118)</f>
        <v>123</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Montserrat</v>
      </c>
      <c r="B109" s="330">
        <f>IF(ISBLANK(Regressions!B119), " ", Regressions!B119)</f>
        <v>2012</v>
      </c>
      <c r="C109" s="335" t="str">
        <f>IF(ISBLANK(Regressions!C119), " ", Regressions!C119)</f>
        <v>Pre-primary</v>
      </c>
      <c r="D109" s="331">
        <f>IF(ISBLANK(Regressions!D119), " ", Regressions!D119)</f>
        <v>123</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Montserrat</v>
      </c>
      <c r="B110" s="330">
        <f>IF(ISBLANK(Regressions!B120), " ", Regressions!B120)</f>
        <v>2013</v>
      </c>
      <c r="C110" s="335" t="str">
        <f>IF(ISBLANK(Regressions!C120), " ", Regressions!C120)</f>
        <v>Pre-primary</v>
      </c>
      <c r="D110" s="331">
        <f>IF(ISBLANK(Regressions!D120), " ", Regressions!D120)</f>
        <v>129</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Montserrat</v>
      </c>
      <c r="B111" s="330">
        <f>IF(ISBLANK(Regressions!B121), " ", Regressions!B121)</f>
        <v>2014</v>
      </c>
      <c r="C111" s="335" t="str">
        <f>IF(ISBLANK(Regressions!C121), " ", Regressions!C121)</f>
        <v>Pre-primary</v>
      </c>
      <c r="D111" s="331">
        <f>IF(ISBLANK(Regressions!D121), " ", Regressions!D121)</f>
        <v>133</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Montserrat</v>
      </c>
      <c r="B112" s="330">
        <f>IF(ISBLANK(Regressions!B122), " ", Regressions!B122)</f>
        <v>2015</v>
      </c>
      <c r="C112" s="335" t="str">
        <f>IF(ISBLANK(Regressions!C122), " ", Regressions!C122)</f>
        <v>Pre-primary</v>
      </c>
      <c r="D112" s="331">
        <f>IF(ISBLANK(Regressions!D122), " ", Regressions!D122)</f>
        <v>119</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Montserrat</v>
      </c>
      <c r="B113" s="330">
        <f>IF(ISBLANK(Regressions!B123), " ", Regressions!B123)</f>
        <v>2016</v>
      </c>
      <c r="C113" s="335" t="str">
        <f>IF(ISBLANK(Regressions!C123), " ", Regressions!C123)</f>
        <v>Pre-primary</v>
      </c>
      <c r="D113" s="331">
        <f>IF(ISBLANK(Regressions!D123), " ", Regressions!D123)</f>
        <v>97</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Montserrat</v>
      </c>
      <c r="B114" s="330">
        <f>IF(ISBLANK(Regressions!B124), " ", Regressions!B124)</f>
        <v>2017</v>
      </c>
      <c r="C114" s="335" t="str">
        <f>IF(ISBLANK(Regressions!C124), " ", Regressions!C124)</f>
        <v>Pre-primary</v>
      </c>
      <c r="D114" s="331">
        <f>IF(ISBLANK(Regressions!D124), " ", Regressions!D124)</f>
        <v>104</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Montserrat</v>
      </c>
      <c r="B115" s="330">
        <f>IF(ISBLANK(Regressions!B125), " ", Regressions!B125)</f>
        <v>2018</v>
      </c>
      <c r="C115" s="335" t="str">
        <f>IF(ISBLANK(Regressions!C125), " ", Regressions!C125)</f>
        <v>Pre-primary</v>
      </c>
      <c r="D115" s="331">
        <f>IF(ISBLANK(Regressions!D125), " ", Regressions!D125)</f>
        <v>40</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Montserrat</v>
      </c>
      <c r="B116" s="330">
        <f>IF(ISBLANK(Regressions!B126), " ", Regressions!B126)</f>
        <v>2019</v>
      </c>
      <c r="C116" s="335" t="str">
        <f>IF(ISBLANK(Regressions!C126), " ", Regressions!C126)</f>
        <v>Pre-primary</v>
      </c>
      <c r="D116" s="331">
        <f>IF(ISBLANK(Regressions!D126), " ", Regressions!D126)</f>
        <v>51</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Montserrat</v>
      </c>
      <c r="B117" s="330">
        <f>IF(ISBLANK(Regressions!B127), " ", Regressions!B127)</f>
        <v>2020</v>
      </c>
      <c r="C117" s="335" t="str">
        <f>IF(ISBLANK(Regressions!C127), " ", Regressions!C127)</f>
        <v>Pre-primary</v>
      </c>
      <c r="D117" s="331">
        <f>IF(ISBLANK(Regressions!D127), " ", Regressions!D127)</f>
        <v>55</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3" t="str">
        <f>IF(ISBLANK(Regressions!A128), " ", Regressions!A128)</f>
        <v>Montserrat</v>
      </c>
      <c r="B118" s="384">
        <f>IF(ISBLANK(Regressions!B128), " ", Regressions!B128)</f>
        <v>2021</v>
      </c>
      <c r="C118" s="385" t="str">
        <f>IF(ISBLANK(Regressions!C128), " ", Regressions!C128)</f>
        <v>Pre-primary</v>
      </c>
      <c r="D118" s="386">
        <f>IF(ISBLANK(Regressions!D128), " ", Regressions!D128)</f>
        <v>78</v>
      </c>
      <c r="E118" s="389" t="e">
        <f>IF(ISNUMBER(Regressions!E128),ROUND(Regressions!E128, 1), NA())</f>
        <v>#N/A</v>
      </c>
      <c r="F118" s="387" t="e">
        <f>IF(ISNUMBER(Regressions!F128),ROUND(Regressions!F128, 1), NA())</f>
        <v>#N/A</v>
      </c>
      <c r="G118" s="390" t="e">
        <f>IF(ISNUMBER(Regressions!G128),ROUND(Regressions!G128, 1), NA())</f>
        <v>#N/A</v>
      </c>
      <c r="H118" s="388" t="e">
        <f>IF(ISNUMBER(Regressions!H128),ROUND(Regressions!H128, 1), NA())</f>
        <v>#N/A</v>
      </c>
      <c r="I118" s="391" t="e">
        <f>IF(ISNUMBER(Regressions!I128),ROUND(Regressions!I128, 1), NA())</f>
        <v>#N/A</v>
      </c>
      <c r="J118" s="389" t="e">
        <f>IF(ISNUMBER(Regressions!K128),ROUND(Regressions!K128, 1), NA())</f>
        <v>#N/A</v>
      </c>
      <c r="K118" s="387" t="e">
        <f>IF(ISNUMBER(Regressions!L128),ROUND(Regressions!L128, 1), NA())</f>
        <v>#N/A</v>
      </c>
      <c r="L118" s="392" t="e">
        <f>IF(ISNUMBER(Regressions!M128),ROUND(Regressions!M128, 1), NA())</f>
        <v>#N/A</v>
      </c>
      <c r="M118" s="388" t="e">
        <f>IF(ISNUMBER(Regressions!N128),ROUND(Regressions!N128, 1), NA())</f>
        <v>#N/A</v>
      </c>
      <c r="N118" s="391" t="e">
        <f>IF(ISNUMBER(Regressions!O128),ROUND(Regressions!O128, 1), NA())</f>
        <v>#N/A</v>
      </c>
      <c r="O118" s="389" t="e">
        <f>IF(ISNUMBER(Regressions!Q128),ROUND(Regressions!Q128, 1), NA())</f>
        <v>#N/A</v>
      </c>
      <c r="P118" s="387" t="e">
        <f>IF(ISNUMBER(Regressions!R128),ROUND(Regressions!R128, 1), NA())</f>
        <v>#N/A</v>
      </c>
      <c r="Q118" s="393" t="e">
        <f>IF(ISNUMBER(Regressions!S128),ROUND(Regressions!S128, 1), NA())</f>
        <v>#N/A</v>
      </c>
      <c r="R118" s="388" t="e">
        <f>IF(ISNUMBER(Regressions!T128),ROUND(Regressions!T128, 1), NA())</f>
        <v>#N/A</v>
      </c>
      <c r="S118" s="391" t="e">
        <f>IF(ISNUMBER(Regressions!U128),ROUND(Regressions!U128, 1), NA())</f>
        <v>#N/A</v>
      </c>
      <c r="T118" s="382"/>
      <c r="U118" s="382"/>
      <c r="V118" s="382"/>
      <c r="W118" s="382"/>
      <c r="X118" s="382"/>
      <c r="Y118" s="382"/>
      <c r="Z118" s="382"/>
      <c r="AA118" s="382"/>
      <c r="AB118" s="382"/>
      <c r="AC118" s="382"/>
    </row>
    <row xmlns:x14ac="http://schemas.microsoft.com/office/spreadsheetml/2009/9/ac" r="119" x14ac:dyDescent="0.2">
      <c r="A119" s="329" t="str">
        <f>IF(ISBLANK(Regressions!A129), " ", Regressions!A129)</f>
        <v>Montserrat</v>
      </c>
      <c r="B119" s="330">
        <f>IF(ISBLANK(Regressions!B129), " ", Regressions!B129)</f>
        <v>2022</v>
      </c>
      <c r="C119" s="335" t="str">
        <f>IF(ISBLANK(Regressions!C129), " ", Regressions!C129)</f>
        <v>Pre-primary</v>
      </c>
      <c r="D119" s="331">
        <f>IF(ISBLANK(Regressions!D129), " ", Regressions!D129)</f>
        <v>89</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Montserrat</v>
      </c>
      <c r="B120" s="337">
        <f>IF(ISBLANK(Regressions!B130), " ", Regressions!B130)</f>
        <v>2023</v>
      </c>
      <c r="C120" s="338" t="str">
        <f>IF(ISBLANK(Regressions!C130), " ", Regressions!C130)</f>
        <v>Pre-primary</v>
      </c>
      <c r="D120" s="339">
        <f>IF(ISBLANK(Regressions!D130), " ", Regressions!D130)</f>
        <v>65</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Montserrat</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Montserrat</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Montserrat</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Montserrat</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Montserrat</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Montserrat</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Montserrat</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Montserrat</v>
      </c>
      <c r="B128" s="330">
        <f>IF(ISBLANK(Regressions!B138), " ", Regressions!B138)</f>
        <v>2000</v>
      </c>
      <c r="C128" s="335" t="str">
        <f>IF(ISBLANK(Regressions!C138), " ", Regressions!C138)</f>
        <v>Primary</v>
      </c>
      <c r="D128" s="331">
        <f>IF(ISBLANK(Regressions!D138), " ", Regressions!D138)</f>
        <v>500</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Montserrat</v>
      </c>
      <c r="B129" s="330">
        <f>IF(ISBLANK(Regressions!B139), " ", Regressions!B139)</f>
        <v>2001</v>
      </c>
      <c r="C129" s="335" t="str">
        <f>IF(ISBLANK(Regressions!C139), " ", Regressions!C139)</f>
        <v>Primary</v>
      </c>
      <c r="D129" s="331">
        <f>IF(ISBLANK(Regressions!D139), " ", Regressions!D139)</f>
        <v>428</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Montserrat</v>
      </c>
      <c r="B130" s="330">
        <f>IF(ISBLANK(Regressions!B140), " ", Regressions!B140)</f>
        <v>2002</v>
      </c>
      <c r="C130" s="335" t="str">
        <f>IF(ISBLANK(Regressions!C140), " ", Regressions!C140)</f>
        <v>Primary</v>
      </c>
      <c r="D130" s="331">
        <f>IF(ISBLANK(Regressions!D140), " ", Regressions!D140)</f>
        <v>409</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Montserrat</v>
      </c>
      <c r="B131" s="330">
        <f>IF(ISBLANK(Regressions!B141), " ", Regressions!B141)</f>
        <v>2003</v>
      </c>
      <c r="C131" s="335" t="str">
        <f>IF(ISBLANK(Regressions!C141), " ", Regressions!C141)</f>
        <v>Primary</v>
      </c>
      <c r="D131" s="331">
        <f>IF(ISBLANK(Regressions!D141), " ", Regressions!D141)</f>
        <v>417</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Montserrat</v>
      </c>
      <c r="B132" s="330">
        <f>IF(ISBLANK(Regressions!B142), " ", Regressions!B142)</f>
        <v>2004</v>
      </c>
      <c r="C132" s="335" t="str">
        <f>IF(ISBLANK(Regressions!C142), " ", Regressions!C142)</f>
        <v>Primary</v>
      </c>
      <c r="D132" s="331">
        <f>IF(ISBLANK(Regressions!D142), " ", Regressions!D142)</f>
        <v>429</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Montserrat</v>
      </c>
      <c r="B133" s="330">
        <f>IF(ISBLANK(Regressions!B143), " ", Regressions!B143)</f>
        <v>2005</v>
      </c>
      <c r="C133" s="335" t="str">
        <f>IF(ISBLANK(Regressions!C143), " ", Regressions!C143)</f>
        <v>Primary</v>
      </c>
      <c r="D133" s="331">
        <f>IF(ISBLANK(Regressions!D143), " ", Regressions!D143)</f>
        <v>449</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Montserrat</v>
      </c>
      <c r="B134" s="330">
        <f>IF(ISBLANK(Regressions!B144), " ", Regressions!B144)</f>
        <v>2006</v>
      </c>
      <c r="C134" s="335" t="str">
        <f>IF(ISBLANK(Regressions!C144), " ", Regressions!C144)</f>
        <v>Primary</v>
      </c>
      <c r="D134" s="331">
        <f>IF(ISBLANK(Regressions!D144), " ", Regressions!D144)</f>
        <v>468</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Montserrat</v>
      </c>
      <c r="B135" s="330">
        <f>IF(ISBLANK(Regressions!B145), " ", Regressions!B145)</f>
        <v>2007</v>
      </c>
      <c r="C135" s="335" t="str">
        <f>IF(ISBLANK(Regressions!C145), " ", Regressions!C145)</f>
        <v>Primary</v>
      </c>
      <c r="D135" s="331">
        <f>IF(ISBLANK(Regressions!D145), " ", Regressions!D145)</f>
        <v>471</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Montserrat</v>
      </c>
      <c r="B136" s="330">
        <f>IF(ISBLANK(Regressions!B146), " ", Regressions!B146)</f>
        <v>2008</v>
      </c>
      <c r="C136" s="335" t="str">
        <f>IF(ISBLANK(Regressions!C146), " ", Regressions!C146)</f>
        <v>Primary</v>
      </c>
      <c r="D136" s="331">
        <f>IF(ISBLANK(Regressions!D146), " ", Regressions!D146)</f>
        <v>461</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Montserrat</v>
      </c>
      <c r="B137" s="330">
        <f>IF(ISBLANK(Regressions!B147), " ", Regressions!B147)</f>
        <v>2009</v>
      </c>
      <c r="C137" s="335" t="str">
        <f>IF(ISBLANK(Regressions!C147), " ", Regressions!C147)</f>
        <v>Primary</v>
      </c>
      <c r="D137" s="331">
        <f>IF(ISBLANK(Regressions!D147), " ", Regressions!D147)</f>
        <v>458</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Montserrat</v>
      </c>
      <c r="B138" s="330">
        <f>IF(ISBLANK(Regressions!B148), " ", Regressions!B148)</f>
        <v>2010</v>
      </c>
      <c r="C138" s="335" t="str">
        <f>IF(ISBLANK(Regressions!C148), " ", Regressions!C148)</f>
        <v>Primary</v>
      </c>
      <c r="D138" s="331">
        <f>IF(ISBLANK(Regressions!D148), " ", Regressions!D148)</f>
        <v>461</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Montserrat</v>
      </c>
      <c r="B139" s="330">
        <f>IF(ISBLANK(Regressions!B149), " ", Regressions!B149)</f>
        <v>2011</v>
      </c>
      <c r="C139" s="335" t="str">
        <f>IF(ISBLANK(Regressions!C149), " ", Regressions!C149)</f>
        <v>Primary</v>
      </c>
      <c r="D139" s="331">
        <f>IF(ISBLANK(Regressions!D149), " ", Regressions!D149)</f>
        <v>460</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Montserrat</v>
      </c>
      <c r="B140" s="330">
        <f>IF(ISBLANK(Regressions!B150), " ", Regressions!B150)</f>
        <v>2012</v>
      </c>
      <c r="C140" s="335" t="str">
        <f>IF(ISBLANK(Regressions!C150), " ", Regressions!C150)</f>
        <v>Primary</v>
      </c>
      <c r="D140" s="331">
        <f>IF(ISBLANK(Regressions!D150), " ", Regressions!D150)</f>
        <v>448</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Montserrat</v>
      </c>
      <c r="B141" s="330">
        <f>IF(ISBLANK(Regressions!B151), " ", Regressions!B151)</f>
        <v>2013</v>
      </c>
      <c r="C141" s="335" t="str">
        <f>IF(ISBLANK(Regressions!C151), " ", Regressions!C151)</f>
        <v>Primary</v>
      </c>
      <c r="D141" s="331">
        <f>IF(ISBLANK(Regressions!D151), " ", Regressions!D151)</f>
        <v>454</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Montserrat</v>
      </c>
      <c r="B142" s="330">
        <f>IF(ISBLANK(Regressions!B152), " ", Regressions!B152)</f>
        <v>2014</v>
      </c>
      <c r="C142" s="335" t="str">
        <f>IF(ISBLANK(Regressions!C152), " ", Regressions!C152)</f>
        <v>Primary</v>
      </c>
      <c r="D142" s="331">
        <f>IF(ISBLANK(Regressions!D152), " ", Regressions!D152)</f>
        <v>453</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Montserrat</v>
      </c>
      <c r="B143" s="330">
        <f>IF(ISBLANK(Regressions!B153), " ", Regressions!B153)</f>
        <v>2015</v>
      </c>
      <c r="C143" s="335" t="str">
        <f>IF(ISBLANK(Regressions!C153), " ", Regressions!C153)</f>
        <v>Primary</v>
      </c>
      <c r="D143" s="331">
        <f>IF(ISBLANK(Regressions!D153), " ", Regressions!D153)</f>
        <v>470</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Montserrat</v>
      </c>
      <c r="B144" s="330">
        <f>IF(ISBLANK(Regressions!B154), " ", Regressions!B154)</f>
        <v>2016</v>
      </c>
      <c r="C144" s="335" t="str">
        <f>IF(ISBLANK(Regressions!C154), " ", Regressions!C154)</f>
        <v>Primary</v>
      </c>
      <c r="D144" s="331">
        <f>IF(ISBLANK(Regressions!D154), " ", Regressions!D154)</f>
        <v>461</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Montserrat</v>
      </c>
      <c r="B145" s="330">
        <f>IF(ISBLANK(Regressions!B155), " ", Regressions!B155)</f>
        <v>2017</v>
      </c>
      <c r="C145" s="335" t="str">
        <f>IF(ISBLANK(Regressions!C155), " ", Regressions!C155)</f>
        <v>Primary</v>
      </c>
      <c r="D145" s="331">
        <f>IF(ISBLANK(Regressions!D155), " ", Regressions!D155)</f>
        <v>463</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Montserrat</v>
      </c>
      <c r="B146" s="330">
        <f>IF(ISBLANK(Regressions!B156), " ", Regressions!B156)</f>
        <v>2018</v>
      </c>
      <c r="C146" s="335" t="str">
        <f>IF(ISBLANK(Regressions!C156), " ", Regressions!C156)</f>
        <v>Primary</v>
      </c>
      <c r="D146" s="331">
        <f>IF(ISBLANK(Regressions!D156), " ", Regressions!D156)</f>
        <v>303</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Montserrat</v>
      </c>
      <c r="B147" s="330">
        <f>IF(ISBLANK(Regressions!B157), " ", Regressions!B157)</f>
        <v>2019</v>
      </c>
      <c r="C147" s="335" t="str">
        <f>IF(ISBLANK(Regressions!C157), " ", Regressions!C157)</f>
        <v>Primary</v>
      </c>
      <c r="D147" s="331">
        <f>IF(ISBLANK(Regressions!D157), " ", Regressions!D157)</f>
        <v>306</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Montserrat</v>
      </c>
      <c r="B148" s="330">
        <f>IF(ISBLANK(Regressions!B158), " ", Regressions!B158)</f>
        <v>2020</v>
      </c>
      <c r="C148" s="335" t="str">
        <f>IF(ISBLANK(Regressions!C158), " ", Regressions!C158)</f>
        <v>Primary</v>
      </c>
      <c r="D148" s="331">
        <f>IF(ISBLANK(Regressions!D158), " ", Regressions!D158)</f>
        <v>294</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3" t="str">
        <f>IF(ISBLANK(Regressions!A159), " ", Regressions!A159)</f>
        <v>Montserrat</v>
      </c>
      <c r="B149" s="384">
        <f>IF(ISBLANK(Regressions!B159), " ", Regressions!B159)</f>
        <v>2021</v>
      </c>
      <c r="C149" s="385" t="str">
        <f>IF(ISBLANK(Regressions!C159), " ", Regressions!C159)</f>
        <v>Primary</v>
      </c>
      <c r="D149" s="386">
        <f>IF(ISBLANK(Regressions!D159), " ", Regressions!D159)</f>
        <v>254</v>
      </c>
      <c r="E149" s="389">
        <f>IF(ISNUMBER(Regressions!E159),ROUND(Regressions!E159, 1), NA())</f>
        <v>100</v>
      </c>
      <c r="F149" s="387">
        <f>IF(ISNUMBER(Regressions!F159),ROUND(Regressions!F159, 1), NA())</f>
        <v>100</v>
      </c>
      <c r="G149" s="390">
        <f>IF(ISNUMBER(Regressions!G159),ROUND(Regressions!G159, 1), NA())</f>
        <v>100</v>
      </c>
      <c r="H149" s="388">
        <f>IF(ISNUMBER(Regressions!H159),ROUND(Regressions!H159, 1), NA())</f>
        <v>0</v>
      </c>
      <c r="I149" s="391">
        <f>IF(ISNUMBER(Regressions!I159),ROUND(Regressions!I159, 1), NA())</f>
        <v>0</v>
      </c>
      <c r="J149" s="389">
        <f>IF(ISNUMBER(Regressions!K159),ROUND(Regressions!K159, 1), NA())</f>
        <v>100</v>
      </c>
      <c r="K149" s="387">
        <f>IF(ISNUMBER(Regressions!L159),ROUND(Regressions!L159, 1), NA())</f>
        <v>100</v>
      </c>
      <c r="L149" s="392">
        <f>IF(ISNUMBER(Regressions!M159),ROUND(Regressions!M159, 1), NA())</f>
        <v>100</v>
      </c>
      <c r="M149" s="388">
        <f>IF(ISNUMBER(Regressions!N159),ROUND(Regressions!N159, 1), NA())</f>
        <v>0</v>
      </c>
      <c r="N149" s="391">
        <f>IF(ISNUMBER(Regressions!O159),ROUND(Regressions!O159, 1), NA())</f>
        <v>0</v>
      </c>
      <c r="O149" s="389">
        <f>IF(ISNUMBER(Regressions!Q159),ROUND(Regressions!Q159, 1), NA())</f>
        <v>100</v>
      </c>
      <c r="P149" s="387">
        <f>IF(ISNUMBER(Regressions!R159),ROUND(Regressions!R159, 1), NA())</f>
        <v>100</v>
      </c>
      <c r="Q149" s="393">
        <f>IF(ISNUMBER(Regressions!S159),ROUND(Regressions!S159, 1), NA())</f>
        <v>100</v>
      </c>
      <c r="R149" s="388">
        <f>IF(ISNUMBER(Regressions!T159),ROUND(Regressions!T159, 1), NA())</f>
        <v>0</v>
      </c>
      <c r="S149" s="391">
        <f>IF(ISNUMBER(Regressions!U159),ROUND(Regressions!U159, 1), NA())</f>
        <v>0</v>
      </c>
      <c r="T149" s="382"/>
      <c r="U149" s="382"/>
      <c r="V149" s="382"/>
      <c r="W149" s="382"/>
      <c r="X149" s="382"/>
      <c r="Y149" s="382"/>
      <c r="Z149" s="382"/>
      <c r="AA149" s="382"/>
      <c r="AB149" s="382"/>
      <c r="AC149" s="382"/>
    </row>
    <row xmlns:x14ac="http://schemas.microsoft.com/office/spreadsheetml/2009/9/ac" r="150" x14ac:dyDescent="0.2">
      <c r="A150" s="329" t="str">
        <f>IF(ISBLANK(Regressions!A160), " ", Regressions!A160)</f>
        <v>Montserrat</v>
      </c>
      <c r="B150" s="330">
        <f>IF(ISBLANK(Regressions!B160), " ", Regressions!B160)</f>
        <v>2022</v>
      </c>
      <c r="C150" s="335" t="str">
        <f>IF(ISBLANK(Regressions!C160), " ", Regressions!C160)</f>
        <v>Primary</v>
      </c>
      <c r="D150" s="331">
        <f>IF(ISBLANK(Regressions!D160), " ", Regressions!D160)</f>
        <v>209</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Montserrat</v>
      </c>
      <c r="B151" s="337">
        <f>IF(ISBLANK(Regressions!B161), " ", Regressions!B161)</f>
        <v>2023</v>
      </c>
      <c r="C151" s="338" t="str">
        <f>IF(ISBLANK(Regressions!C161), " ", Regressions!C161)</f>
        <v>Primary</v>
      </c>
      <c r="D151" s="339">
        <f>IF(ISBLANK(Regressions!D161), " ", Regressions!D161)</f>
        <v>216</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Montserrat</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Montserrat</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Montserrat</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Montserrat</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Montserrat</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Montserrat</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Montserrat</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Montserrat</v>
      </c>
      <c r="B159" s="330">
        <f>IF(ISBLANK(Regressions!B169), " ", Regressions!B169)</f>
        <v>2000</v>
      </c>
      <c r="C159" s="335" t="str">
        <f>IF(ISBLANK(Regressions!C169), " ", Regressions!C169)</f>
        <v>Secondary</v>
      </c>
      <c r="D159" s="331">
        <f>IF(ISBLANK(Regressions!D169), " ", Regressions!D169)</f>
        <v>425</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Montserrat</v>
      </c>
      <c r="B160" s="330">
        <f>IF(ISBLANK(Regressions!B170), " ", Regressions!B170)</f>
        <v>2001</v>
      </c>
      <c r="C160" s="335" t="str">
        <f>IF(ISBLANK(Regressions!C170), " ", Regressions!C170)</f>
        <v>Secondary</v>
      </c>
      <c r="D160" s="331">
        <f>IF(ISBLANK(Regressions!D170), " ", Regressions!D170)</f>
        <v>346</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Montserrat</v>
      </c>
      <c r="B161" s="330">
        <f>IF(ISBLANK(Regressions!B171), " ", Regressions!B171)</f>
        <v>2002</v>
      </c>
      <c r="C161" s="335" t="str">
        <f>IF(ISBLANK(Regressions!C171), " ", Regressions!C171)</f>
        <v>Secondary</v>
      </c>
      <c r="D161" s="331">
        <f>IF(ISBLANK(Regressions!D171), " ", Regressions!D171)</f>
        <v>313</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Montserrat</v>
      </c>
      <c r="B162" s="330">
        <f>IF(ISBLANK(Regressions!B172), " ", Regressions!B172)</f>
        <v>2003</v>
      </c>
      <c r="C162" s="335" t="str">
        <f>IF(ISBLANK(Regressions!C172), " ", Regressions!C172)</f>
        <v>Secondary</v>
      </c>
      <c r="D162" s="331">
        <f>IF(ISBLANK(Regressions!D172), " ", Regressions!D172)</f>
        <v>304</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Montserrat</v>
      </c>
      <c r="B163" s="330">
        <f>IF(ISBLANK(Regressions!B173), " ", Regressions!B173)</f>
        <v>2004</v>
      </c>
      <c r="C163" s="335" t="str">
        <f>IF(ISBLANK(Regressions!C173), " ", Regressions!C173)</f>
        <v>Secondary</v>
      </c>
      <c r="D163" s="331">
        <f>IF(ISBLANK(Regressions!D173), " ", Regressions!D173)</f>
        <v>302</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Montserrat</v>
      </c>
      <c r="B164" s="330">
        <f>IF(ISBLANK(Regressions!B174), " ", Regressions!B174)</f>
        <v>2005</v>
      </c>
      <c r="C164" s="335" t="str">
        <f>IF(ISBLANK(Regressions!C174), " ", Regressions!C174)</f>
        <v>Secondary</v>
      </c>
      <c r="D164" s="331">
        <f>IF(ISBLANK(Regressions!D174), " ", Regressions!D174)</f>
        <v>297</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Montserrat</v>
      </c>
      <c r="B165" s="330">
        <f>IF(ISBLANK(Regressions!B175), " ", Regressions!B175)</f>
        <v>2006</v>
      </c>
      <c r="C165" s="335" t="str">
        <f>IF(ISBLANK(Regressions!C175), " ", Regressions!C175)</f>
        <v>Secondary</v>
      </c>
      <c r="D165" s="331">
        <f>IF(ISBLANK(Regressions!D175), " ", Regressions!D175)</f>
        <v>290</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Montserrat</v>
      </c>
      <c r="B166" s="330">
        <f>IF(ISBLANK(Regressions!B176), " ", Regressions!B176)</f>
        <v>2007</v>
      </c>
      <c r="C166" s="335" t="str">
        <f>IF(ISBLANK(Regressions!C176), " ", Regressions!C176)</f>
        <v>Secondary</v>
      </c>
      <c r="D166" s="331">
        <f>IF(ISBLANK(Regressions!D176), " ", Regressions!D176)</f>
        <v>295</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Montserrat</v>
      </c>
      <c r="B167" s="330">
        <f>IF(ISBLANK(Regressions!B177), " ", Regressions!B177)</f>
        <v>2008</v>
      </c>
      <c r="C167" s="335" t="str">
        <f>IF(ISBLANK(Regressions!C177), " ", Regressions!C177)</f>
        <v>Secondary</v>
      </c>
      <c r="D167" s="331">
        <f>IF(ISBLANK(Regressions!D177), " ", Regressions!D177)</f>
        <v>312</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Montserrat</v>
      </c>
      <c r="B168" s="330">
        <f>IF(ISBLANK(Regressions!B178), " ", Regressions!B178)</f>
        <v>2009</v>
      </c>
      <c r="C168" s="335" t="str">
        <f>IF(ISBLANK(Regressions!C178), " ", Regressions!C178)</f>
        <v>Secondary</v>
      </c>
      <c r="D168" s="331">
        <f>IF(ISBLANK(Regressions!D178), " ", Regressions!D178)</f>
        <v>325</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Montserrat</v>
      </c>
      <c r="B169" s="330">
        <f>IF(ISBLANK(Regressions!B179), " ", Regressions!B179)</f>
        <v>2010</v>
      </c>
      <c r="C169" s="335" t="str">
        <f>IF(ISBLANK(Regressions!C179), " ", Regressions!C179)</f>
        <v>Secondary</v>
      </c>
      <c r="D169" s="331">
        <f>IF(ISBLANK(Regressions!D179), " ", Regressions!D179)</f>
        <v>344</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Montserrat</v>
      </c>
      <c r="B170" s="330">
        <f>IF(ISBLANK(Regressions!B180), " ", Regressions!B180)</f>
        <v>2011</v>
      </c>
      <c r="C170" s="335" t="str">
        <f>IF(ISBLANK(Regressions!C180), " ", Regressions!C180)</f>
        <v>Secondary</v>
      </c>
      <c r="D170" s="331">
        <f>IF(ISBLANK(Regressions!D180), " ", Regressions!D180)</f>
        <v>368</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Montserrat</v>
      </c>
      <c r="B171" s="330">
        <f>IF(ISBLANK(Regressions!B181), " ", Regressions!B181)</f>
        <v>2012</v>
      </c>
      <c r="C171" s="335" t="str">
        <f>IF(ISBLANK(Regressions!C181), " ", Regressions!C181)</f>
        <v>Secondary</v>
      </c>
      <c r="D171" s="331">
        <f>IF(ISBLANK(Regressions!D181), " ", Regressions!D181)</f>
        <v>366</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Montserrat</v>
      </c>
      <c r="B172" s="330">
        <f>IF(ISBLANK(Regressions!B182), " ", Regressions!B182)</f>
        <v>2013</v>
      </c>
      <c r="C172" s="335" t="str">
        <f>IF(ISBLANK(Regressions!C182), " ", Regressions!C182)</f>
        <v>Secondary</v>
      </c>
      <c r="D172" s="331">
        <f>IF(ISBLANK(Regressions!D182), " ", Regressions!D182)</f>
        <v>357</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Montserrat</v>
      </c>
      <c r="B173" s="330">
        <f>IF(ISBLANK(Regressions!B183), " ", Regressions!B183)</f>
        <v>2014</v>
      </c>
      <c r="C173" s="335" t="str">
        <f>IF(ISBLANK(Regressions!C183), " ", Regressions!C183)</f>
        <v>Secondary</v>
      </c>
      <c r="D173" s="331">
        <f>IF(ISBLANK(Regressions!D183), " ", Regressions!D183)</f>
        <v>355</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Montserrat</v>
      </c>
      <c r="B174" s="330">
        <f>IF(ISBLANK(Regressions!B184), " ", Regressions!B184)</f>
        <v>2015</v>
      </c>
      <c r="C174" s="335" t="str">
        <f>IF(ISBLANK(Regressions!C184), " ", Regressions!C184)</f>
        <v>Secondary</v>
      </c>
      <c r="D174" s="331">
        <f>IF(ISBLANK(Regressions!D184), " ", Regressions!D184)</f>
        <v>356</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Montserrat</v>
      </c>
      <c r="B175" s="330">
        <f>IF(ISBLANK(Regressions!B185), " ", Regressions!B185)</f>
        <v>2016</v>
      </c>
      <c r="C175" s="335" t="str">
        <f>IF(ISBLANK(Regressions!C185), " ", Regressions!C185)</f>
        <v>Secondary</v>
      </c>
      <c r="D175" s="331">
        <f>IF(ISBLANK(Regressions!D185), " ", Regressions!D185)</f>
        <v>346</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Montserrat</v>
      </c>
      <c r="B176" s="330">
        <f>IF(ISBLANK(Regressions!B186), " ", Regressions!B186)</f>
        <v>2017</v>
      </c>
      <c r="C176" s="335" t="str">
        <f>IF(ISBLANK(Regressions!C186), " ", Regressions!C186)</f>
        <v>Secondary</v>
      </c>
      <c r="D176" s="331">
        <f>IF(ISBLANK(Regressions!D186), " ", Regressions!D186)</f>
        <v>343</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Montserrat</v>
      </c>
      <c r="B177" s="330">
        <f>IF(ISBLANK(Regressions!B187), " ", Regressions!B187)</f>
        <v>2018</v>
      </c>
      <c r="C177" s="335" t="str">
        <f>IF(ISBLANK(Regressions!C187), " ", Regressions!C187)</f>
        <v>Secondary</v>
      </c>
      <c r="D177" s="331">
        <f>IF(ISBLANK(Regressions!D187), " ", Regressions!D187)</f>
        <v>294</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Montserrat</v>
      </c>
      <c r="B178" s="330">
        <f>IF(ISBLANK(Regressions!B188), " ", Regressions!B188)</f>
        <v>2019</v>
      </c>
      <c r="C178" s="335" t="str">
        <f>IF(ISBLANK(Regressions!C188), " ", Regressions!C188)</f>
        <v>Secondary</v>
      </c>
      <c r="D178" s="331">
        <f>IF(ISBLANK(Regressions!D188), " ", Regressions!D188)</f>
        <v>289</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Montserrat</v>
      </c>
      <c r="B179" s="330">
        <f>IF(ISBLANK(Regressions!B189), " ", Regressions!B189)</f>
        <v>2020</v>
      </c>
      <c r="C179" s="335" t="str">
        <f>IF(ISBLANK(Regressions!C189), " ", Regressions!C189)</f>
        <v>Secondary</v>
      </c>
      <c r="D179" s="331">
        <f>IF(ISBLANK(Regressions!D189), " ", Regressions!D189)</f>
        <v>293</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3" t="str">
        <f>IF(ISBLANK(Regressions!A190), " ", Regressions!A190)</f>
        <v>Montserrat</v>
      </c>
      <c r="B180" s="384">
        <f>IF(ISBLANK(Regressions!B190), " ", Regressions!B190)</f>
        <v>2021</v>
      </c>
      <c r="C180" s="385" t="str">
        <f>IF(ISBLANK(Regressions!C190), " ", Regressions!C190)</f>
        <v>Secondary</v>
      </c>
      <c r="D180" s="386">
        <f>IF(ISBLANK(Regressions!D190), " ", Regressions!D190)</f>
        <v>284</v>
      </c>
      <c r="E180" s="389">
        <f>IF(ISNUMBER(Regressions!E190),ROUND(Regressions!E190, 1), NA())</f>
        <v>100</v>
      </c>
      <c r="F180" s="387">
        <f>IF(ISNUMBER(Regressions!F190),ROUND(Regressions!F190, 1), NA())</f>
        <v>100</v>
      </c>
      <c r="G180" s="390">
        <f>IF(ISNUMBER(Regressions!G190),ROUND(Regressions!G190, 1), NA())</f>
        <v>100</v>
      </c>
      <c r="H180" s="388">
        <f>IF(ISNUMBER(Regressions!H190),ROUND(Regressions!H190, 1), NA())</f>
        <v>0</v>
      </c>
      <c r="I180" s="391">
        <f>IF(ISNUMBER(Regressions!I190),ROUND(Regressions!I190, 1), NA())</f>
        <v>0</v>
      </c>
      <c r="J180" s="389">
        <f>IF(ISNUMBER(Regressions!K190),ROUND(Regressions!K190, 1), NA())</f>
        <v>100</v>
      </c>
      <c r="K180" s="387">
        <f>IF(ISNUMBER(Regressions!L190),ROUND(Regressions!L190, 1), NA())</f>
        <v>100</v>
      </c>
      <c r="L180" s="392">
        <f>IF(ISNUMBER(Regressions!M190),ROUND(Regressions!M190, 1), NA())</f>
        <v>100</v>
      </c>
      <c r="M180" s="388">
        <f>IF(ISNUMBER(Regressions!N190),ROUND(Regressions!N190, 1), NA())</f>
        <v>0</v>
      </c>
      <c r="N180" s="391">
        <f>IF(ISNUMBER(Regressions!O190),ROUND(Regressions!O190, 1), NA())</f>
        <v>0</v>
      </c>
      <c r="O180" s="389">
        <f>IF(ISNUMBER(Regressions!Q190),ROUND(Regressions!Q190, 1), NA())</f>
        <v>100</v>
      </c>
      <c r="P180" s="387">
        <f>IF(ISNUMBER(Regressions!R190),ROUND(Regressions!R190, 1), NA())</f>
        <v>100</v>
      </c>
      <c r="Q180" s="393">
        <f>IF(ISNUMBER(Regressions!S190),ROUND(Regressions!S190, 1), NA())</f>
        <v>100</v>
      </c>
      <c r="R180" s="388">
        <f>IF(ISNUMBER(Regressions!T190),ROUND(Regressions!T190, 1), NA())</f>
        <v>0</v>
      </c>
      <c r="S180" s="391">
        <f>IF(ISNUMBER(Regressions!U190),ROUND(Regressions!U190, 1), NA())</f>
        <v>0</v>
      </c>
      <c r="T180" s="382"/>
      <c r="U180" s="382"/>
      <c r="V180" s="382"/>
      <c r="W180" s="382"/>
      <c r="X180" s="382"/>
      <c r="Y180" s="382"/>
      <c r="Z180" s="382"/>
      <c r="AA180" s="382"/>
      <c r="AB180" s="382"/>
      <c r="AC180" s="382"/>
    </row>
    <row xmlns:x14ac="http://schemas.microsoft.com/office/spreadsheetml/2009/9/ac" r="181" x14ac:dyDescent="0.2">
      <c r="A181" s="329" t="str">
        <f>IF(ISBLANK(Regressions!A191), " ", Regressions!A191)</f>
        <v>Montserrat</v>
      </c>
      <c r="B181" s="330">
        <f>IF(ISBLANK(Regressions!B191), " ", Regressions!B191)</f>
        <v>2022</v>
      </c>
      <c r="C181" s="335" t="str">
        <f>IF(ISBLANK(Regressions!C191), " ", Regressions!C191)</f>
        <v>Secondary</v>
      </c>
      <c r="D181" s="331">
        <f>IF(ISBLANK(Regressions!D191), " ", Regressions!D191)</f>
        <v>276</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Montserrat</v>
      </c>
      <c r="B182" s="337">
        <f>IF(ISBLANK(Regressions!B192), " ", Regressions!B192)</f>
        <v>2023</v>
      </c>
      <c r="C182" s="338" t="str">
        <f>IF(ISBLANK(Regressions!C192), " ", Regressions!C192)</f>
        <v>Secondary</v>
      </c>
      <c r="D182" s="339">
        <f>IF(ISBLANK(Regressions!D192), " ", Regressions!D192)</f>
        <v>269</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Montserrat</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Montserrat</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Montserrat</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Montserrat</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Montserrat</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Montserrat</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Montserrat</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4"/>
      <c r="B211" s="395"/>
      <c r="C211" s="396"/>
      <c r="D211" s="382"/>
      <c r="E211" s="397"/>
      <c r="F211" s="397"/>
      <c r="G211" s="398"/>
      <c r="H211" s="397"/>
      <c r="I211" s="398"/>
      <c r="J211" s="399"/>
      <c r="K211" s="399"/>
      <c r="L211" s="397"/>
      <c r="M211" s="399"/>
      <c r="N211" s="400"/>
      <c r="O211" s="382"/>
      <c r="P211" s="382"/>
      <c r="Q211" s="382"/>
      <c r="R211" s="382"/>
      <c r="S211" s="382"/>
      <c r="T211" s="382"/>
      <c r="U211" s="382"/>
      <c r="V211" s="382"/>
      <c r="W211" s="382"/>
      <c r="X211" s="382"/>
      <c r="Y211" s="382"/>
      <c r="Z211" s="382"/>
      <c r="AA211" s="382"/>
      <c r="AB211" s="382"/>
      <c r="AC211" s="38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MSR_2016_UIS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f>+IF(AND(ISTEXT('Sanitation Data'!B2),CM6="Yes"),'Sanitation Data'!D10,IF(AND(ISTEXT('Sanitation Data'!B2),CM6="No",ISNUMBER('Sanitation Data'!D10)),CONCATENATE("[",ROUND('Sanitation Data'!D10,0),"]"),NA()))</f>
        <v>100</v>
      </c>
      <c r="Y6" s="86">
        <f>+IF(AND(ISTEXT('Sanitation Data'!B2),CN6="Yes"),'Sanitation Data'!D11,IF(AND(ISTEXT('Sanitation Data'!B2),CN6="No",ISNUMBER('Sanitation Data'!D11)),CONCATENATE("[",ROUND('Sanitation Data'!D11,0),"]"),NA()))</f>
        <v>100</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f>+IF(AND(ISTEXT('Sanitation Data'!B2),DG6="Yes"),'Sanitation Data'!H10,IF(AND(ISTEXT('Sanitation Data'!B2),DG6="No",ISNUMBER('Sanitation Data'!H10)),CONCATENATE("[",ROUND('Sanitation Data'!H10,0),"]"),NA()))</f>
        <v>100</v>
      </c>
      <c r="AS6" s="86">
        <f>+IF(AND(ISTEXT('Sanitation Data'!B2),DH6="Yes"),'Sanitation Data'!H11,IF(AND(ISTEXT('Sanitation Data'!B2),DH6="No",ISNUMBER('Sanitation Data'!H11)),CONCATENATE("[",ROUND('Sanitation Data'!H11,0),"]"),NA()))</f>
        <v>100</v>
      </c>
      <c r="AT6" s="86">
        <f>+IF(AND(ISTEXT('Sanitation Data'!B2),DI6="Yes"),'Sanitation Data'!H12,IF(AND(ISTEXT('Sanitation Data'!B2),DI6="No",ISNUMBER('Sanitation Data'!H12)),CONCATENATE("[",ROUND('Sanitation Data'!H12,0),"]"),NA()))</f>
        <v>100</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f>+'Water Data'!I27</f>
        <v>0</v>
      </c>
      <c r="CI6" s="271">
        <f>+'Water Data'!I28</f>
        <v>0</v>
      </c>
      <c r="CJ6" s="271">
        <f>+'Water Data'!I29</f>
        <v>0</v>
      </c>
      <c r="CK6" s="271" t="str">
        <f>+'Sanitation Data'!D28</f>
        <v>Yes</v>
      </c>
      <c r="CL6" s="271" t="str">
        <f>+'Sanitation Data'!D29</f>
        <v>Yes</v>
      </c>
      <c r="CM6" s="271" t="str">
        <f>+'Sanitation Data'!D30</f>
        <v>Yes</v>
      </c>
      <c r="CN6" s="271" t="str">
        <f>+'Sanitation Data'!D31</f>
        <v>Yes</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t="str">
        <f>+'Sanitation Data'!H30</f>
        <v>Yes</v>
      </c>
      <c r="DH6" s="271" t="str">
        <f>+'Sanitation Data'!H31</f>
        <v>Yes</v>
      </c>
      <c r="DI6" s="271" t="str">
        <f>+'Sanitation Data'!H32</f>
        <v>Yes</v>
      </c>
      <c r="DJ6" s="271">
        <f>+'Sanitation Data'!I28</f>
        <v>0</v>
      </c>
      <c r="DK6" s="271">
        <f>+'Sanitation Data'!I29</f>
        <v>0</v>
      </c>
      <c r="DL6" s="271">
        <f>+'Sanitation Data'!I30</f>
        <v>0</v>
      </c>
      <c r="DM6" s="271">
        <f>+'Sanitation Data'!I31</f>
        <v>0</v>
      </c>
      <c r="DN6" s="271">
        <f>+'Sanitation Data'!I32</f>
        <v>0</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f>+'Hygiene Data'!I11</f>
        <v>0</v>
      </c>
      <c r="EE6" s="271">
        <f>+'Hygiene Data'!I12</f>
        <v>0</v>
      </c>
      <c r="EF6" s="271">
        <f>+'Hygiene Data'!I13</f>
        <v>0</v>
      </c>
    </row>
    <row xmlns:x14ac="http://schemas.microsoft.com/office/spreadsheetml/2009/9/ac" r="7" x14ac:dyDescent="0.2">
      <c r="A7" s="32" t="str">
        <f ca="true">+IF(OFFSET('Water Data'!$B$2,0,10*ROW('Water Data'!E1))="","",OFFSET('Water Data'!$B$2,0,10*ROW('Water Data'!E1)))</f>
        <v>MSR_2018_UIS</v>
      </c>
      <c r="B7" s="32" t="str">
        <f ca="true">+IF(OFFSET('Water Data'!$C$2,0,10*ROW('Water Data'!F1))="","",OFFSET('Water Data'!$C$2,0,10*ROW('Water Data'!F1)))</f>
        <v>Other</v>
      </c>
      <c r="C7" s="327">
        <f t="shared" ref="C7:C70" ca="true" si="0">+IF(ISNUMBER(VALUE(MID(A7,5,4))), VALUE(MID(A7, 5,4)),"")</f>
        <v>2018</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100</v>
      </c>
      <c r="Y7" s="86">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100</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100</v>
      </c>
      <c r="AS7" s="86">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100</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100</v>
      </c>
      <c r="AX7" s="86">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100</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Yes</v>
      </c>
      <c r="CN7" s="271" t="str">
        <f ca="true">+IF(OFFSET('Sanitation Data'!$D$31,0,10*ROW('Sanitation Data'!D1))="","",OFFSET('Sanitation Data'!$D$31,0,10*ROW('Sanitation Data'!D1)))</f>
        <v>Yes</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Yes</v>
      </c>
      <c r="DH7" s="271" t="str">
        <f ca="true">+IF(OFFSET('Sanitation Data'!$H$31,0,10*ROW('Sanitation Data'!H1))="","",OFFSET('Sanitation Data'!$H$31,0,10*ROW('Sanitation Data'!H1)))</f>
        <v>Yes</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Yes</v>
      </c>
      <c r="DM7" s="271" t="str">
        <f ca="true">+IF(OFFSET('Sanitation Data'!$I$31,0,10*ROW('Sanitation Data'!I1))="","",OFFSET('Sanitation Data'!$I$31,0,10*ROW('Sanitation Data'!I1)))</f>
        <v>Yes</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MSR_2019_UIS</v>
      </c>
      <c r="B8" s="32" t="str">
        <f ca="true">+IF(OFFSET('Water Data'!$C$2,0,10*ROW('Water Data'!F2))="","",OFFSET('Water Data'!$C$2,0,10*ROW('Water Data'!F2)))</f>
        <v>Other</v>
      </c>
      <c r="C8" s="327">
        <f t="shared" ca="true" si="0"/>
        <v>2019</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100</v>
      </c>
      <c r="Y8" s="86">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100</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100</v>
      </c>
      <c r="AS8" s="86">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100</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100</v>
      </c>
      <c r="AX8" s="86">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100</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Yes</v>
      </c>
      <c r="CN8" s="271" t="str">
        <f ca="true">+IF(OFFSET('Sanitation Data'!$D$31,0,10*ROW('Sanitation Data'!D2))="","",OFFSET('Sanitation Data'!$D$31,0,10*ROW('Sanitation Data'!D2)))</f>
        <v>Yes</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Yes</v>
      </c>
      <c r="DH8" s="271" t="str">
        <f ca="true">+IF(OFFSET('Sanitation Data'!$H$31,0,10*ROW('Sanitation Data'!H2))="","",OFFSET('Sanitation Data'!$H$31,0,10*ROW('Sanitation Data'!H2)))</f>
        <v>Yes</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Yes</v>
      </c>
      <c r="DM8" s="271" t="str">
        <f ca="true">+IF(OFFSET('Sanitation Data'!$I$31,0,10*ROW('Sanitation Data'!I2))="","",OFFSET('Sanitation Data'!$I$31,0,10*ROW('Sanitation Data'!I2)))</f>
        <v>Yes</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1" t="s">
        <v>28</v>
      </c>
      <c r="C1" s="372" t="s">
        <v>217</v>
      </c>
      <c r="D1" s="316" t="s">
        <v>208</v>
      </c>
      <c r="E1" s="316"/>
      <c r="F1" s="316"/>
      <c r="G1" s="316"/>
      <c r="H1" s="316"/>
      <c r="I1" s="320"/>
      <c r="J1" s="308"/>
      <c r="K1" s="308"/>
      <c r="L1" s="321" t="s">
        <v>28</v>
      </c>
      <c r="M1" s="372" t="s">
        <v>218</v>
      </c>
      <c r="N1" s="316" t="s">
        <v>208</v>
      </c>
      <c r="O1" s="316"/>
      <c r="P1" s="316"/>
      <c r="Q1" s="316"/>
      <c r="R1" s="316"/>
      <c r="S1" s="320"/>
      <c r="T1" s="308"/>
      <c r="U1" s="308"/>
      <c r="V1" s="321" t="s">
        <v>28</v>
      </c>
      <c r="W1" s="372">
        <v>2019</v>
      </c>
      <c r="X1" s="316" t="s">
        <v>208</v>
      </c>
      <c r="Y1" s="316"/>
      <c r="Z1" s="316"/>
      <c r="AA1" s="316"/>
      <c r="AB1" s="316"/>
      <c r="AC1" s="320"/>
      <c r="AD1" s="308"/>
      <c r="AE1" s="308"/>
      <c r="AG1" s="246"/>
      <c r="AH1" s="246"/>
      <c r="AI1" s="246"/>
      <c r="AJ1" s="246"/>
      <c r="AK1" s="246"/>
      <c r="AL1" s="246"/>
      <c r="AM1" s="246"/>
    </row>
    <row xmlns:x14ac="http://schemas.microsoft.com/office/spreadsheetml/2009/9/ac" r="2" s="307" customFormat="true" ht="30" customHeight="true" x14ac:dyDescent="0.25">
      <c r="A2" s="560" t="s">
        <v>238</v>
      </c>
      <c r="B2" s="317" t="s">
        <v>215</v>
      </c>
      <c r="C2" s="238" t="s">
        <v>176</v>
      </c>
      <c r="D2" s="238" t="s">
        <v>175</v>
      </c>
      <c r="E2" s="318"/>
      <c r="F2" s="318"/>
      <c r="G2" s="318"/>
      <c r="H2" s="318"/>
      <c r="I2" s="319"/>
      <c r="J2" s="308" t="s">
        <v>219</v>
      </c>
      <c r="K2" s="308"/>
      <c r="L2" s="317" t="s">
        <v>216</v>
      </c>
      <c r="M2" s="238" t="s">
        <v>176</v>
      </c>
      <c r="N2" s="238" t="s">
        <v>175</v>
      </c>
      <c r="O2" s="318"/>
      <c r="P2" s="318"/>
      <c r="Q2" s="318"/>
      <c r="R2" s="318"/>
      <c r="S2" s="319"/>
      <c r="T2" s="308" t="s">
        <v>219</v>
      </c>
      <c r="U2" s="308"/>
      <c r="V2" s="317" t="s">
        <v>235</v>
      </c>
      <c r="W2" s="238" t="s">
        <v>176</v>
      </c>
      <c r="X2" s="238" t="s">
        <v>175</v>
      </c>
      <c r="Y2" s="318"/>
      <c r="Z2" s="318"/>
      <c r="AA2" s="318"/>
      <c r="AB2" s="318"/>
      <c r="AC2" s="319"/>
      <c r="AD2" s="308" t="s">
        <v>219</v>
      </c>
      <c r="AE2" s="308"/>
      <c r="AH2" s="246"/>
      <c r="AI2" s="246"/>
      <c r="AJ2" s="246"/>
      <c r="AK2" s="246"/>
      <c r="AL2" s="246"/>
      <c r="AM2" s="246"/>
    </row>
    <row xmlns:x14ac="http://schemas.microsoft.com/office/spreadsheetml/2009/9/ac" r="3" s="246" customFormat="true" ht="18" customHeight="true" x14ac:dyDescent="0.25">
      <c r="A3" s="560"/>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
      <c r="A4" s="376" t="str">
        <f>IF(ISBLANK('Data Summary'!A6),"",'Data Summary'!A6)</f>
        <v>MSR_2016_UIS</v>
      </c>
      <c r="B4" s="103" t="s">
        <v>210</v>
      </c>
      <c r="C4" s="133" t="s">
        <v>24</v>
      </c>
      <c r="D4" s="8">
        <f>IF(COUNTA(D13)=0,"",D13)</f>
        <v>0</v>
      </c>
      <c r="E4" s="8" t="str">
        <f t="shared" ref="E4:I4" si="0">IF(COUNTA(E13)=0,"",E13)</f>
        <v/>
      </c>
      <c r="F4" s="8" t="str">
        <f t="shared" si="0"/>
        <v/>
      </c>
      <c r="G4" s="8" t="str">
        <f t="shared" si="0"/>
        <v/>
      </c>
      <c r="H4" s="8">
        <f t="shared" si="0"/>
        <v>0</v>
      </c>
      <c r="I4" s="25" t="str">
        <f t="shared" si="0"/>
        <v/>
      </c>
      <c r="J4" s="19"/>
      <c r="K4" s="19"/>
      <c r="L4" s="103" t="s">
        <v>210</v>
      </c>
      <c r="M4" s="133" t="s">
        <v>24</v>
      </c>
      <c r="N4" s="8">
        <f>IF(COUNTA(N13)=0,"",N13)</f>
        <v>0</v>
      </c>
      <c r="O4" s="8" t="str">
        <f t="shared" ref="O4:S4" si="1">IF(COUNTA(O13)=0,"",O13)</f>
        <v/>
      </c>
      <c r="P4" s="8" t="str">
        <f t="shared" si="1"/>
        <v/>
      </c>
      <c r="Q4" s="8" t="str">
        <f t="shared" si="1"/>
        <v/>
      </c>
      <c r="R4" s="8">
        <f t="shared" si="1"/>
        <v>0</v>
      </c>
      <c r="S4" s="25">
        <f t="shared" si="1"/>
        <v>0</v>
      </c>
      <c r="T4" s="19"/>
      <c r="U4" s="19"/>
      <c r="V4" s="103" t="s">
        <v>210</v>
      </c>
      <c r="W4" s="133" t="s">
        <v>24</v>
      </c>
      <c r="X4" s="8">
        <f>IF(COUNTA(X13)=0,"",X13)</f>
        <v>0</v>
      </c>
      <c r="Y4" s="8" t="str">
        <f t="shared" ref="Y4:AC4" si="2">IF(COUNTA(Y13)=0,"",Y13)</f>
        <v/>
      </c>
      <c r="Z4" s="8" t="str">
        <f t="shared" si="2"/>
        <v/>
      </c>
      <c r="AA4" s="8" t="str">
        <f t="shared" si="2"/>
        <v/>
      </c>
      <c r="AB4" s="8">
        <f t="shared" si="2"/>
        <v>0</v>
      </c>
      <c r="AC4" s="25">
        <f t="shared" si="2"/>
        <v>0</v>
      </c>
      <c r="AD4" s="19"/>
      <c r="AE4" s="1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6" t="str">
        <f ca="true">IF(ISBLANK('Data Summary'!A7),"",'Data Summary'!A7)</f>
        <v>MSR_2018_UIS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t="str">
        <f>IF((COUNTA(I14:I25)=0)+(COUNTA(I13)=0),"",100-I13-SUMPRODUCT(C14:C25,I14:I25))</f>
        <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
      <c r="A6" s="376" t="str">
        <f ca="true">IF(ISBLANK('Data Summary'!A8),"",'Data Summary'!A8)</f>
        <v>MSR_2019_UIS</v>
      </c>
      <c r="B6" s="103" t="s">
        <v>210</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t="str">
        <f>IF(COUNTA(I14:I25)=0,"",SUMPRODUCT(I14:I25,C14:C25))</f>
        <v/>
      </c>
      <c r="J6" s="19"/>
      <c r="K6" s="19"/>
      <c r="L6" s="103" t="s">
        <v>210</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3" t="s">
        <v>210</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7"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77"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7" t="str">
        <f ca="true">IF(ISBLANK('Data Summary'!A11),"",'Data Summary'!A11)</f>
        <v/>
      </c>
      <c r="B9" s="101" t="s">
        <v>177</v>
      </c>
      <c r="C9" s="133" t="s">
        <v>168</v>
      </c>
      <c r="D9" s="7">
        <v>100</v>
      </c>
      <c r="E9" s="135"/>
      <c r="F9" s="135"/>
      <c r="G9" s="135"/>
      <c r="H9" s="135">
        <v>100</v>
      </c>
      <c r="I9" s="21"/>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77"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9"/>
      <c r="AG10" s="10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77"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9"/>
      <c r="AG11" s="10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52" customFormat="true" ht="18" customHeight="true" x14ac:dyDescent="0.2">
      <c r="A12" s="377"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51"/>
      <c r="AG12" s="251"/>
      <c r="AP12" s="251"/>
      <c r="AZ12" s="251"/>
      <c r="BJ12" s="251"/>
      <c r="BT12" s="251"/>
      <c r="CD12" s="251"/>
      <c r="CN12" s="251"/>
      <c r="CX12" s="251"/>
      <c r="DH12" s="251"/>
      <c r="DR12" s="251"/>
      <c r="EB12" s="251"/>
      <c r="EL12" s="251"/>
      <c r="EV12" s="251"/>
      <c r="FF12" s="251"/>
      <c r="FP12" s="251"/>
      <c r="FZ12" s="251"/>
      <c r="GJ12" s="251"/>
      <c r="GT12" s="251"/>
      <c r="HD12" s="251"/>
    </row>
    <row xmlns:x14ac="http://schemas.microsoft.com/office/spreadsheetml/2009/9/ac" r="13" s="12" customFormat="true" ht="14.25" customHeight="true" x14ac:dyDescent="0.2">
      <c r="A13" s="377" t="str">
        <f ca="true">IF(ISBLANK('Data Summary'!A15),"",'Data Summary'!A15)</f>
        <v/>
      </c>
      <c r="B13" s="102" t="s">
        <v>55</v>
      </c>
      <c r="C13" s="5">
        <v>0</v>
      </c>
      <c r="D13" s="41">
        <v>0</v>
      </c>
      <c r="E13" s="41"/>
      <c r="F13" s="41"/>
      <c r="G13" s="41"/>
      <c r="H13" s="41">
        <v>0</v>
      </c>
      <c r="I13" s="59"/>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11"/>
      <c r="AG13" s="127"/>
      <c r="AH13" s="127"/>
      <c r="AI13" s="127"/>
      <c r="AJ13" s="127"/>
      <c r="AK13" s="127"/>
      <c r="AL13" s="127"/>
      <c r="AM13" s="127"/>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77"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G14" s="128"/>
      <c r="AH14" s="128"/>
      <c r="AI14" s="128"/>
      <c r="AJ14" s="128"/>
      <c r="AK14" s="128"/>
      <c r="AL14" s="128"/>
      <c r="AM14" s="128"/>
    </row>
    <row xmlns:x14ac="http://schemas.microsoft.com/office/spreadsheetml/2009/9/ac" r="15" s="2" customFormat="true" x14ac:dyDescent="0.25">
      <c r="A15" s="377" t="str">
        <f ca="true">IF(ISBLANK('Data Summary'!A17),"",'Data Summary'!A17)</f>
        <v/>
      </c>
      <c r="B15" s="103" t="s">
        <v>210</v>
      </c>
      <c r="C15" s="6">
        <v>1</v>
      </c>
      <c r="D15" s="41">
        <v>100</v>
      </c>
      <c r="E15" s="135"/>
      <c r="F15" s="135"/>
      <c r="G15" s="135"/>
      <c r="H15" s="41">
        <v>100</v>
      </c>
      <c r="I15" s="59"/>
      <c r="J15" s="10"/>
      <c r="K15" s="10"/>
      <c r="L15" s="103" t="s">
        <v>210</v>
      </c>
      <c r="M15" s="6">
        <v>1</v>
      </c>
      <c r="N15" s="41">
        <v>100</v>
      </c>
      <c r="O15" s="135"/>
      <c r="P15" s="135"/>
      <c r="Q15" s="135"/>
      <c r="R15" s="41">
        <v>100</v>
      </c>
      <c r="S15" s="59">
        <v>100</v>
      </c>
      <c r="T15" s="10"/>
      <c r="U15" s="10"/>
      <c r="V15" s="103" t="s">
        <v>210</v>
      </c>
      <c r="W15" s="6">
        <v>1</v>
      </c>
      <c r="X15" s="41">
        <v>100</v>
      </c>
      <c r="Y15" s="135"/>
      <c r="Z15" s="135"/>
      <c r="AA15" s="135"/>
      <c r="AB15" s="41">
        <v>100</v>
      </c>
      <c r="AC15" s="59">
        <v>100</v>
      </c>
      <c r="AD15" s="10"/>
      <c r="AE15" s="10"/>
      <c r="AF15" s="112"/>
      <c r="AG15" s="129"/>
      <c r="AH15" s="129"/>
      <c r="AI15" s="129"/>
      <c r="AJ15" s="129"/>
      <c r="AK15" s="129"/>
      <c r="AL15" s="129"/>
      <c r="AM15" s="129"/>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7"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12"/>
      <c r="AG16" s="129"/>
      <c r="AH16" s="129"/>
      <c r="AI16" s="129"/>
      <c r="AJ16" s="129"/>
      <c r="AK16" s="129"/>
      <c r="AL16" s="129"/>
      <c r="AM16" s="129"/>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7"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12"/>
      <c r="AG17" s="129"/>
      <c r="AH17" s="129"/>
      <c r="AI17" s="129"/>
      <c r="AJ17" s="129"/>
      <c r="AK17" s="129"/>
      <c r="AL17" s="129"/>
      <c r="AM17" s="129"/>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7"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12"/>
      <c r="AG18" s="129"/>
      <c r="AH18" s="129"/>
      <c r="AI18" s="129"/>
      <c r="AJ18" s="129"/>
      <c r="AK18" s="129"/>
      <c r="AL18" s="129"/>
      <c r="AM18" s="129"/>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7"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12"/>
      <c r="AG19" s="129"/>
      <c r="AH19" s="129"/>
      <c r="AI19" s="129"/>
      <c r="AJ19" s="129"/>
      <c r="AK19" s="129"/>
      <c r="AL19" s="129"/>
      <c r="AM19" s="129"/>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7"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12"/>
      <c r="AG20" s="129"/>
      <c r="AH20" s="129"/>
      <c r="AI20" s="129"/>
      <c r="AJ20" s="129"/>
      <c r="AK20" s="129"/>
      <c r="AL20" s="129"/>
      <c r="AM20" s="129"/>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7"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12"/>
      <c r="AG21" s="129"/>
      <c r="AH21" s="129"/>
      <c r="AI21" s="129"/>
      <c r="AJ21" s="129"/>
      <c r="AK21" s="129"/>
      <c r="AL21" s="129"/>
      <c r="AM21" s="129"/>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7"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12"/>
      <c r="AG22" s="129"/>
      <c r="AH22" s="129"/>
      <c r="AI22" s="129"/>
      <c r="AJ22" s="129"/>
      <c r="AK22" s="129"/>
      <c r="AL22" s="129"/>
      <c r="AM22" s="129"/>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7"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12"/>
      <c r="AG23" s="129"/>
      <c r="AH23" s="129"/>
      <c r="AI23" s="129"/>
      <c r="AJ23" s="129"/>
      <c r="AK23" s="129"/>
      <c r="AL23" s="129"/>
      <c r="AM23" s="129"/>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7"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12"/>
      <c r="AG24" s="129"/>
      <c r="AH24" s="129"/>
      <c r="AI24" s="129"/>
      <c r="AJ24" s="129"/>
      <c r="AK24" s="129"/>
      <c r="AL24" s="129"/>
      <c r="AM24" s="129"/>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7"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12"/>
      <c r="AG25" s="129"/>
      <c r="AH25" s="129"/>
      <c r="AI25" s="129"/>
      <c r="AJ25" s="129"/>
      <c r="AK25" s="129"/>
      <c r="AL25" s="129"/>
      <c r="AM25" s="129"/>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77" t="str">
        <f ca="true">IF(ISBLANK('Data Summary'!A28),"",'Data Summary'!A28)</f>
        <v/>
      </c>
      <c r="B26" s="104" t="s">
        <v>12</v>
      </c>
      <c r="C26" s="556" t="s">
        <v>209</v>
      </c>
      <c r="D26" s="557"/>
      <c r="E26" s="557"/>
      <c r="F26" s="557"/>
      <c r="G26" s="557"/>
      <c r="H26" s="557"/>
      <c r="I26" s="558"/>
      <c r="J26" s="10"/>
      <c r="K26" s="10"/>
      <c r="L26" s="104" t="s">
        <v>12</v>
      </c>
      <c r="M26" s="556" t="s">
        <v>213</v>
      </c>
      <c r="N26" s="557"/>
      <c r="O26" s="557"/>
      <c r="P26" s="557"/>
      <c r="Q26" s="557"/>
      <c r="R26" s="557"/>
      <c r="S26" s="558"/>
      <c r="T26" s="10"/>
      <c r="U26" s="10"/>
      <c r="V26" s="104" t="s">
        <v>12</v>
      </c>
      <c r="W26" s="556" t="s">
        <v>213</v>
      </c>
      <c r="X26" s="557"/>
      <c r="Y26" s="557"/>
      <c r="Z26" s="557"/>
      <c r="AA26" s="557"/>
      <c r="AB26" s="557"/>
      <c r="AC26" s="558"/>
      <c r="AD26" s="10"/>
      <c r="AE26" s="10"/>
      <c r="AF26" s="112"/>
      <c r="AG26" s="559"/>
      <c r="AH26" s="559"/>
      <c r="AI26" s="559"/>
      <c r="AJ26" s="559"/>
      <c r="AK26" s="559"/>
      <c r="AL26" s="559"/>
      <c r="AM26" s="559"/>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77" t="str">
        <f ca="true">IF(ISBLANK('Data Summary'!A29),"",'Data Summary'!A29)</f>
        <v/>
      </c>
      <c r="B27" s="104"/>
      <c r="C27" s="58" t="s">
        <v>120</v>
      </c>
      <c r="D27" s="47" t="s">
        <v>158</v>
      </c>
      <c r="E27" s="47"/>
      <c r="F27" s="47"/>
      <c r="G27" s="47"/>
      <c r="H27" s="47" t="s">
        <v>158</v>
      </c>
      <c r="I27" s="89"/>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12"/>
      <c r="AG27" s="112"/>
      <c r="AH27" s="129"/>
      <c r="AI27" s="129"/>
      <c r="AJ27" s="129"/>
      <c r="AK27" s="129"/>
      <c r="AL27" s="129"/>
      <c r="AM27" s="12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7" t="str">
        <f ca="true">IF(ISBLANK('Data Summary'!A30),"",'Data Summary'!A30)</f>
        <v/>
      </c>
      <c r="B28" s="104"/>
      <c r="C28" s="58" t="s">
        <v>102</v>
      </c>
      <c r="D28" s="47" t="s">
        <v>158</v>
      </c>
      <c r="E28" s="47"/>
      <c r="F28" s="47"/>
      <c r="G28" s="47"/>
      <c r="H28" s="47" t="s">
        <v>158</v>
      </c>
      <c r="I28" s="89"/>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77" t="str">
        <f ca="true">IF(ISBLANK('Data Summary'!A31),"",'Data Summary'!A31)</f>
        <v/>
      </c>
      <c r="B29" s="104"/>
      <c r="C29" s="58" t="s">
        <v>159</v>
      </c>
      <c r="D29" s="47" t="s">
        <v>158</v>
      </c>
      <c r="E29" s="47"/>
      <c r="F29" s="47"/>
      <c r="G29" s="47"/>
      <c r="H29" s="47" t="s">
        <v>158</v>
      </c>
      <c r="I29" s="89"/>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H29" s="128"/>
      <c r="AI29" s="128"/>
      <c r="AJ29" s="128"/>
      <c r="AK29" s="128"/>
      <c r="AL29" s="128"/>
      <c r="AM29" s="128"/>
    </row>
    <row xmlns:x14ac="http://schemas.microsoft.com/office/spreadsheetml/2009/9/ac" r="30" ht="15.75" customHeight="true" x14ac:dyDescent="0.25">
      <c r="A30" s="377"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H30" s="128"/>
      <c r="AI30" s="128"/>
      <c r="AJ30" s="128"/>
      <c r="AK30" s="128"/>
      <c r="AL30" s="128"/>
      <c r="AM30" s="128"/>
    </row>
    <row xmlns:x14ac="http://schemas.microsoft.com/office/spreadsheetml/2009/9/ac" r="31" s="3" customFormat="true" ht="16.5" thickBot="true" x14ac:dyDescent="0.3">
      <c r="A31" s="377"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7"/>
      <c r="AG31" s="107"/>
      <c r="AH31" s="130"/>
      <c r="AI31" s="130"/>
      <c r="AJ31" s="130"/>
      <c r="AK31" s="130"/>
      <c r="AL31" s="130"/>
      <c r="AM31" s="13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7"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7"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7"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7"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7"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7"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7"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7"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7"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7"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7"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7"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7"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7"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7"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7"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7"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7"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7"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7"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7"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7"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7"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7"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7"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7"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7"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7"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7"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7"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7"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7"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7"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7"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7"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7"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7"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7"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7"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7"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7"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7"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7"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7"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7"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7"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7"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7"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7"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7"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7"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7"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7"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7"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7"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7"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7"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7"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7"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7"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7"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7"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7"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7"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7"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7"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7"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7"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7"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7"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7"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7"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7"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7"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7"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7"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7"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7"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7"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7"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7"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7"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7"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7"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7"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7"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7"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7"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7"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7"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7"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7"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7"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7"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7"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7"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7"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7"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7"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7"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7"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7"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7"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7"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7"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7"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7"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7"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7"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7"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7"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7"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7"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7"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7"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7"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7"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7"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7"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7"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5"/>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5"/>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5"/>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5"/>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5"/>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5"/>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5"/>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5"/>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5"/>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5"/>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5"/>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5"/>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5"/>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5"/>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5"/>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5"/>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5"/>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5"/>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5"/>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5"/>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5"/>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5"/>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5"/>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5"/>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5"/>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5"/>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5"/>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5"/>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5"/>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5"/>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5"/>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5"/>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5"/>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5"/>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5"/>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5"/>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5"/>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5"/>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5"/>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5"/>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5"/>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5"/>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5"/>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5"/>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5"/>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5"/>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5"/>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5"/>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5"/>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5"/>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5"/>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5"/>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5"/>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5"/>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5"/>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5"/>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5"/>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5"/>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5"/>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5"/>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5"/>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5"/>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5"/>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5"/>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5"/>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5"/>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5"/>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5"/>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5"/>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5"/>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5"/>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5"/>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5"/>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5"/>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5"/>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5"/>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5"/>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5"/>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5"/>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5"/>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5"/>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5"/>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5"/>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5"/>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5"/>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5"/>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5"/>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5"/>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5"/>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5"/>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5"/>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5"/>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5"/>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5"/>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5"/>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5"/>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5"/>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5"/>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5"/>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5"/>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5"/>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5"/>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5"/>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5"/>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5"/>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5"/>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5"/>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5"/>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5"/>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5"/>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5"/>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5"/>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5"/>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5"/>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5"/>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5"/>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5"/>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5"/>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5"/>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5"/>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5"/>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5"/>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5"/>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5"/>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5"/>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5"/>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5"/>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5"/>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5"/>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5"/>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5"/>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5"/>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5"/>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5"/>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5"/>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5"/>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5"/>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5"/>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5"/>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5"/>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5"/>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5"/>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5"/>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5"/>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5"/>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5"/>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5"/>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5"/>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5"/>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5"/>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5"/>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5"/>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5"/>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5"/>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5"/>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5"/>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5"/>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5"/>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5"/>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5"/>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5"/>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5"/>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5"/>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5"/>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5"/>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5"/>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5"/>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5"/>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5"/>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5"/>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5"/>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5"/>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5"/>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5"/>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5"/>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5"/>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5"/>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5"/>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5"/>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5"/>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5"/>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5"/>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5"/>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5"/>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5"/>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5"/>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5"/>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5"/>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5"/>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5"/>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5"/>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5"/>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5"/>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5"/>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5"/>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5"/>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5"/>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5"/>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5"/>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5"/>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5"/>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5"/>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5"/>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5"/>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5"/>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5"/>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5"/>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5"/>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5"/>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5"/>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5"/>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5"/>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5"/>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5"/>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5"/>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5"/>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5"/>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5"/>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5"/>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5"/>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5"/>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5"/>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5"/>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5"/>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5"/>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5"/>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5"/>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5"/>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5"/>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5"/>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5"/>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5"/>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5"/>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5"/>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5"/>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5"/>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5"/>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5"/>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5"/>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5"/>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5"/>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5"/>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5"/>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5"/>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5"/>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5"/>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5"/>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5"/>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5"/>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5"/>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5"/>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5"/>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5"/>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5"/>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5"/>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5"/>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5"/>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5"/>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5"/>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5"/>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5"/>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5"/>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5"/>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5"/>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5"/>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5"/>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5"/>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5"/>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5"/>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5"/>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5"/>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5"/>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5"/>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5"/>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5"/>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5"/>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5"/>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5"/>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5"/>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5"/>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5"/>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5"/>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5"/>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5"/>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5"/>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5"/>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5"/>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5"/>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5"/>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5"/>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5"/>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5"/>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5"/>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5"/>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5"/>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5"/>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5"/>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5"/>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5"/>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5"/>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5"/>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5"/>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5"/>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5"/>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5"/>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5"/>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5"/>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5"/>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5"/>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5"/>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5"/>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5"/>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5"/>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5"/>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5"/>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5"/>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5"/>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5"/>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5"/>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5"/>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5"/>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5"/>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5"/>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5"/>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5"/>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5"/>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5"/>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5"/>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5"/>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5"/>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5"/>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5"/>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5"/>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5"/>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5"/>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5"/>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5"/>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5"/>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5"/>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5"/>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5"/>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5"/>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5"/>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5"/>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5"/>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5"/>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5"/>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5"/>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5"/>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5"/>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5"/>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5"/>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5"/>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5"/>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5"/>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5"/>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5"/>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5"/>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5"/>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5"/>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5"/>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5"/>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5"/>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5"/>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5"/>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5"/>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5"/>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5"/>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5"/>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5"/>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5"/>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5"/>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5"/>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5"/>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5"/>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5"/>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5"/>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5"/>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5"/>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5"/>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5"/>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5"/>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5"/>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5"/>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5"/>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5"/>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5"/>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5"/>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5"/>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5"/>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5"/>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5"/>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5"/>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5"/>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5"/>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5"/>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5"/>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5"/>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5"/>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5"/>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5"/>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5"/>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5"/>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5"/>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5"/>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5"/>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5"/>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5"/>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5"/>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5"/>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5"/>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5"/>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5"/>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5"/>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5"/>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5"/>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5"/>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5"/>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5"/>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5"/>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5"/>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5"/>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5"/>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5"/>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5"/>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5"/>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5"/>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5"/>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5"/>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5"/>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5"/>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5"/>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5"/>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5"/>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5"/>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5"/>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5"/>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5"/>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5"/>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5"/>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5"/>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5"/>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5"/>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5"/>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5"/>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5"/>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5"/>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5"/>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5"/>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5"/>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5"/>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5"/>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5"/>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5"/>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5"/>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5"/>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5"/>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5"/>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5"/>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5"/>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5"/>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5"/>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5"/>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5"/>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5"/>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5"/>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5"/>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5"/>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5"/>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5"/>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5"/>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5"/>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5"/>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5"/>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5"/>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5"/>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5"/>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5"/>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5"/>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5"/>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5"/>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5"/>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5"/>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5"/>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5"/>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5"/>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5">
    <mergeCell ref="C26:I26"/>
    <mergeCell ref="AG26:AM26"/>
    <mergeCell ref="M26:S26"/>
    <mergeCell ref="W26:AC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3" t="s">
        <v>22</v>
      </c>
      <c r="C1" s="373" t="s">
        <v>217</v>
      </c>
      <c r="D1" s="304" t="s">
        <v>208</v>
      </c>
      <c r="E1" s="304"/>
      <c r="F1" s="304"/>
      <c r="G1" s="304"/>
      <c r="H1" s="304"/>
      <c r="I1" s="322"/>
      <c r="J1" s="305"/>
      <c r="K1" s="306"/>
      <c r="L1" s="323" t="s">
        <v>22</v>
      </c>
      <c r="M1" s="373" t="s">
        <v>218</v>
      </c>
      <c r="N1" s="304" t="s">
        <v>208</v>
      </c>
      <c r="O1" s="304"/>
      <c r="P1" s="304"/>
      <c r="Q1" s="304"/>
      <c r="R1" s="304"/>
      <c r="S1" s="322"/>
      <c r="T1" s="305"/>
      <c r="U1" s="306"/>
      <c r="V1" s="323" t="s">
        <v>22</v>
      </c>
      <c r="W1" s="373">
        <v>2019</v>
      </c>
      <c r="X1" s="304" t="s">
        <v>208</v>
      </c>
      <c r="Y1" s="304"/>
      <c r="Z1" s="304"/>
      <c r="AA1" s="304"/>
      <c r="AB1" s="304"/>
      <c r="AC1" s="322"/>
      <c r="AD1" s="305"/>
      <c r="AE1" s="306"/>
    </row>
    <row xmlns:x14ac="http://schemas.microsoft.com/office/spreadsheetml/2009/9/ac" r="2" s="307" customFormat="true" ht="30" customHeight="true" x14ac:dyDescent="0.25">
      <c r="A2" s="560" t="s">
        <v>238</v>
      </c>
      <c r="B2" s="310" t="s">
        <v>215</v>
      </c>
      <c r="C2" s="253" t="s">
        <v>176</v>
      </c>
      <c r="D2" s="253" t="s">
        <v>175</v>
      </c>
      <c r="E2" s="311"/>
      <c r="F2" s="311"/>
      <c r="G2" s="311"/>
      <c r="H2" s="311"/>
      <c r="I2" s="312"/>
      <c r="J2" s="308" t="s">
        <v>219</v>
      </c>
      <c r="K2" s="354"/>
      <c r="L2" s="310" t="s">
        <v>216</v>
      </c>
      <c r="M2" s="253" t="s">
        <v>176</v>
      </c>
      <c r="N2" s="253" t="s">
        <v>175</v>
      </c>
      <c r="O2" s="311"/>
      <c r="P2" s="311"/>
      <c r="Q2" s="311"/>
      <c r="R2" s="311"/>
      <c r="S2" s="312"/>
      <c r="T2" s="308" t="s">
        <v>219</v>
      </c>
      <c r="U2" s="309"/>
      <c r="V2" s="310" t="s">
        <v>235</v>
      </c>
      <c r="W2" s="253" t="s">
        <v>176</v>
      </c>
      <c r="X2" s="253" t="s">
        <v>175</v>
      </c>
      <c r="Y2" s="311"/>
      <c r="Z2" s="311"/>
      <c r="AA2" s="311"/>
      <c r="AB2" s="311"/>
      <c r="AC2" s="312"/>
      <c r="AD2" s="308" t="s">
        <v>219</v>
      </c>
      <c r="AE2" s="309"/>
    </row>
    <row xmlns:x14ac="http://schemas.microsoft.com/office/spreadsheetml/2009/9/ac" r="3" s="246" customFormat="true" ht="18" customHeight="true" x14ac:dyDescent="0.25">
      <c r="A3" s="560"/>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
      <c r="A4" s="378" t="str">
        <f>IF(ISBLANK('Data Summary'!A6),"",'Data Summary'!A6)</f>
        <v>MSR_2016_UIS</v>
      </c>
      <c r="B4" s="103" t="s">
        <v>210</v>
      </c>
      <c r="C4" s="139" t="s">
        <v>3</v>
      </c>
      <c r="D4" s="8">
        <f t="shared" ref="D4:I4" si="0">IF(COUNTA(D14)=0,"",D14)</f>
        <v>0</v>
      </c>
      <c r="E4" s="8" t="str">
        <f t="shared" si="0"/>
        <v/>
      </c>
      <c r="F4" s="8" t="str">
        <f t="shared" si="0"/>
        <v/>
      </c>
      <c r="G4" s="8" t="str">
        <f t="shared" si="0"/>
        <v/>
      </c>
      <c r="H4" s="8">
        <f t="shared" si="0"/>
        <v>0</v>
      </c>
      <c r="I4" s="25" t="str">
        <f t="shared" si="0"/>
        <v/>
      </c>
      <c r="J4" s="19"/>
      <c r="K4" s="14"/>
      <c r="L4" s="103" t="s">
        <v>210</v>
      </c>
      <c r="M4" s="139" t="s">
        <v>3</v>
      </c>
      <c r="N4" s="8">
        <f t="shared" ref="N4:S4" si="1">IF(COUNTA(N14)=0,"",N14)</f>
        <v>0</v>
      </c>
      <c r="O4" s="8" t="str">
        <f t="shared" si="1"/>
        <v/>
      </c>
      <c r="P4" s="8" t="str">
        <f t="shared" si="1"/>
        <v/>
      </c>
      <c r="Q4" s="8" t="str">
        <f t="shared" si="1"/>
        <v/>
      </c>
      <c r="R4" s="8">
        <f t="shared" si="1"/>
        <v>0</v>
      </c>
      <c r="S4" s="25">
        <f t="shared" si="1"/>
        <v>0</v>
      </c>
      <c r="T4" s="19"/>
      <c r="U4" s="14"/>
      <c r="V4" s="103" t="s">
        <v>210</v>
      </c>
      <c r="W4" s="139" t="s">
        <v>3</v>
      </c>
      <c r="X4" s="8">
        <f t="shared" ref="X4:AC4" si="2">IF(COUNTA(X14)=0,"",X14)</f>
        <v>0</v>
      </c>
      <c r="Y4" s="8" t="str">
        <f t="shared" si="2"/>
        <v/>
      </c>
      <c r="Z4" s="8" t="str">
        <f t="shared" si="2"/>
        <v/>
      </c>
      <c r="AA4" s="8" t="str">
        <f t="shared" si="2"/>
        <v/>
      </c>
      <c r="AB4" s="8">
        <f t="shared" si="2"/>
        <v>0</v>
      </c>
      <c r="AC4" s="25">
        <f t="shared" si="2"/>
        <v>0</v>
      </c>
      <c r="AD4" s="19"/>
      <c r="AE4" s="14"/>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8" t="str">
        <f ca="true">IF(ISBLANK('Data Summary'!A7),"",'Data Summary'!A7)</f>
        <v>MSR_2018_UIS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t="str">
        <f>IF((COUNTA(I15:I26)=0)+(COUNTA(I14)=0),"",100-I14-SUMPRODUCT(C15:C26,I15:I26))</f>
        <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
      <c r="A6" s="378" t="str">
        <f ca="true">IF(ISBLANK('Data Summary'!A8),"",'Data Summary'!A8)</f>
        <v>MSR_2019_UIS</v>
      </c>
      <c r="B6" s="103" t="s">
        <v>210</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t="str">
        <f>IF(COUNTA(I15:I26)=0,"",SUMPRODUCT(I15:I26,C15:C26))</f>
        <v/>
      </c>
      <c r="J6" s="19"/>
      <c r="K6" s="14"/>
      <c r="L6" s="103" t="s">
        <v>210</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3" t="s">
        <v>210</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
      <c r="A7" s="379" t="str">
        <f ca="true">IF(ISBLANK('Data Summary'!A9),"",'Data Summary'!A9)</f>
        <v/>
      </c>
      <c r="B7" s="103" t="s">
        <v>210</v>
      </c>
      <c r="C7" s="140" t="s">
        <v>53</v>
      </c>
      <c r="D7" s="136">
        <v>100</v>
      </c>
      <c r="E7" s="136" t="s">
        <v>236</v>
      </c>
      <c r="F7" s="136" t="s">
        <v>236</v>
      </c>
      <c r="G7" s="136" t="s">
        <v>236</v>
      </c>
      <c r="H7" s="136">
        <v>100</v>
      </c>
      <c r="I7" s="70"/>
      <c r="J7" s="19"/>
      <c r="K7" s="14"/>
      <c r="L7" s="103" t="s">
        <v>210</v>
      </c>
      <c r="M7" s="140" t="s">
        <v>53</v>
      </c>
      <c r="N7" s="8">
        <v>100</v>
      </c>
      <c r="O7" s="8" t="s">
        <v>236</v>
      </c>
      <c r="P7" s="8" t="s">
        <v>236</v>
      </c>
      <c r="Q7" s="8" t="s">
        <v>236</v>
      </c>
      <c r="R7" s="8">
        <v>100</v>
      </c>
      <c r="S7" s="25">
        <v>100</v>
      </c>
      <c r="T7" s="19"/>
      <c r="U7" s="14"/>
      <c r="V7" s="103" t="s">
        <v>210</v>
      </c>
      <c r="W7" s="140" t="s">
        <v>53</v>
      </c>
      <c r="X7" s="136">
        <v>100</v>
      </c>
      <c r="Y7" s="136" t="s">
        <v>236</v>
      </c>
      <c r="Z7" s="136" t="s">
        <v>236</v>
      </c>
      <c r="AA7" s="136" t="s">
        <v>236</v>
      </c>
      <c r="AB7" s="136">
        <v>100</v>
      </c>
      <c r="AC7" s="70">
        <v>100</v>
      </c>
      <c r="AD7" s="19"/>
      <c r="AE7" s="14"/>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
      <c r="A8" s="379" t="str">
        <f ca="true">IF(ISBLANK('Data Summary'!A10),"",'Data Summary'!A10)</f>
        <v/>
      </c>
      <c r="B8" s="103" t="s">
        <v>210</v>
      </c>
      <c r="C8" s="140" t="s">
        <v>58</v>
      </c>
      <c r="D8" s="136">
        <v>100</v>
      </c>
      <c r="E8" s="136" t="s">
        <v>236</v>
      </c>
      <c r="F8" s="136" t="s">
        <v>236</v>
      </c>
      <c r="G8" s="136" t="s">
        <v>236</v>
      </c>
      <c r="H8" s="136">
        <v>100</v>
      </c>
      <c r="I8" s="70"/>
      <c r="J8" s="19"/>
      <c r="K8" s="14"/>
      <c r="L8" s="103" t="s">
        <v>210</v>
      </c>
      <c r="M8" s="140" t="s">
        <v>58</v>
      </c>
      <c r="N8" s="136">
        <v>100</v>
      </c>
      <c r="O8" s="136" t="s">
        <v>236</v>
      </c>
      <c r="P8" s="136" t="s">
        <v>236</v>
      </c>
      <c r="Q8" s="136" t="s">
        <v>236</v>
      </c>
      <c r="R8" s="136">
        <v>100</v>
      </c>
      <c r="S8" s="70">
        <v>100</v>
      </c>
      <c r="T8" s="19"/>
      <c r="U8" s="14"/>
      <c r="V8" s="103" t="s">
        <v>210</v>
      </c>
      <c r="W8" s="140" t="s">
        <v>58</v>
      </c>
      <c r="X8" s="136">
        <v>100</v>
      </c>
      <c r="Y8" s="136" t="s">
        <v>236</v>
      </c>
      <c r="Z8" s="136" t="s">
        <v>236</v>
      </c>
      <c r="AA8" s="136" t="s">
        <v>236</v>
      </c>
      <c r="AB8" s="136">
        <v>100</v>
      </c>
      <c r="AC8" s="70">
        <v>100</v>
      </c>
      <c r="AD8" s="19"/>
      <c r="AE8" s="14"/>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
      <c r="A9" s="379" t="str">
        <f ca="true">IF(ISBLANK('Data Summary'!A11),"",'Data Summary'!A11)</f>
        <v/>
      </c>
      <c r="B9" s="103" t="s">
        <v>210</v>
      </c>
      <c r="C9" s="140" t="s">
        <v>109</v>
      </c>
      <c r="D9" s="136">
        <v>100</v>
      </c>
      <c r="E9" s="136" t="s">
        <v>236</v>
      </c>
      <c r="F9" s="136" t="s">
        <v>236</v>
      </c>
      <c r="G9" s="136" t="s">
        <v>236</v>
      </c>
      <c r="H9" s="136">
        <v>100</v>
      </c>
      <c r="I9" s="70"/>
      <c r="J9" s="19"/>
      <c r="K9" s="14"/>
      <c r="L9" s="103" t="s">
        <v>210</v>
      </c>
      <c r="M9" s="140" t="s">
        <v>109</v>
      </c>
      <c r="N9" s="136">
        <v>100</v>
      </c>
      <c r="O9" s="136" t="s">
        <v>236</v>
      </c>
      <c r="P9" s="136" t="s">
        <v>236</v>
      </c>
      <c r="Q9" s="136" t="s">
        <v>236</v>
      </c>
      <c r="R9" s="136">
        <v>100</v>
      </c>
      <c r="S9" s="70">
        <v>100</v>
      </c>
      <c r="T9" s="19"/>
      <c r="U9" s="14"/>
      <c r="V9" s="103" t="s">
        <v>210</v>
      </c>
      <c r="W9" s="140" t="s">
        <v>109</v>
      </c>
      <c r="X9" s="136">
        <v>100</v>
      </c>
      <c r="Y9" s="136" t="s">
        <v>236</v>
      </c>
      <c r="Z9" s="136" t="s">
        <v>236</v>
      </c>
      <c r="AA9" s="136" t="s">
        <v>236</v>
      </c>
      <c r="AB9" s="136">
        <v>100</v>
      </c>
      <c r="AC9" s="70">
        <v>100</v>
      </c>
      <c r="AD9" s="19"/>
      <c r="AE9" s="14"/>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
      <c r="A10" s="379" t="str">
        <f ca="true">IF(ISBLANK('Data Summary'!A12),"",'Data Summary'!A12)</f>
        <v/>
      </c>
      <c r="B10" s="103" t="s">
        <v>210</v>
      </c>
      <c r="C10" s="133" t="s">
        <v>21</v>
      </c>
      <c r="D10" s="136">
        <v>100</v>
      </c>
      <c r="E10" s="136" t="s">
        <v>236</v>
      </c>
      <c r="F10" s="136" t="s">
        <v>236</v>
      </c>
      <c r="G10" s="136" t="s">
        <v>236</v>
      </c>
      <c r="H10" s="136">
        <v>100</v>
      </c>
      <c r="I10" s="70"/>
      <c r="J10" s="19"/>
      <c r="K10" s="14"/>
      <c r="L10" s="103" t="s">
        <v>210</v>
      </c>
      <c r="M10" s="133" t="s">
        <v>21</v>
      </c>
      <c r="N10" s="136">
        <v>100</v>
      </c>
      <c r="O10" s="136" t="s">
        <v>236</v>
      </c>
      <c r="P10" s="136" t="s">
        <v>236</v>
      </c>
      <c r="Q10" s="136" t="s">
        <v>236</v>
      </c>
      <c r="R10" s="136">
        <v>100</v>
      </c>
      <c r="S10" s="70">
        <v>100</v>
      </c>
      <c r="T10" s="19"/>
      <c r="U10" s="14"/>
      <c r="V10" s="103" t="s">
        <v>210</v>
      </c>
      <c r="W10" s="133" t="s">
        <v>21</v>
      </c>
      <c r="X10" s="136">
        <v>100</v>
      </c>
      <c r="Y10" s="136" t="s">
        <v>236</v>
      </c>
      <c r="Z10" s="136" t="s">
        <v>236</v>
      </c>
      <c r="AA10" s="136" t="s">
        <v>236</v>
      </c>
      <c r="AB10" s="136">
        <v>100</v>
      </c>
      <c r="AC10" s="70">
        <v>100</v>
      </c>
      <c r="AD10" s="19"/>
      <c r="AE10" s="14"/>
      <c r="AF10" s="109"/>
      <c r="AG10" s="109"/>
      <c r="AH10" s="126"/>
      <c r="AI10" s="126"/>
      <c r="AJ10" s="126"/>
      <c r="AK10" s="126"/>
      <c r="AL10" s="126"/>
      <c r="AM10" s="126"/>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
      <c r="A11" s="379" t="str">
        <f ca="true">IF(ISBLANK('Data Summary'!A13),"",'Data Summary'!A13)</f>
        <v/>
      </c>
      <c r="B11" s="103" t="s">
        <v>210</v>
      </c>
      <c r="C11" s="133" t="s">
        <v>29</v>
      </c>
      <c r="D11" s="136">
        <v>100</v>
      </c>
      <c r="E11" s="136" t="s">
        <v>236</v>
      </c>
      <c r="F11" s="136" t="s">
        <v>236</v>
      </c>
      <c r="G11" s="136" t="s">
        <v>236</v>
      </c>
      <c r="H11" s="136">
        <v>100</v>
      </c>
      <c r="I11" s="21"/>
      <c r="J11" s="19"/>
      <c r="K11" s="14"/>
      <c r="L11" s="103" t="s">
        <v>210</v>
      </c>
      <c r="M11" s="133" t="s">
        <v>29</v>
      </c>
      <c r="N11" s="136">
        <v>100</v>
      </c>
      <c r="O11" s="135" t="s">
        <v>236</v>
      </c>
      <c r="P11" s="135" t="s">
        <v>236</v>
      </c>
      <c r="Q11" s="135" t="s">
        <v>236</v>
      </c>
      <c r="R11" s="135">
        <v>100</v>
      </c>
      <c r="S11" s="21">
        <v>100</v>
      </c>
      <c r="T11" s="19"/>
      <c r="U11" s="14"/>
      <c r="V11" s="103" t="s">
        <v>210</v>
      </c>
      <c r="W11" s="133" t="s">
        <v>29</v>
      </c>
      <c r="X11" s="136">
        <v>100</v>
      </c>
      <c r="Y11" s="135" t="s">
        <v>236</v>
      </c>
      <c r="Z11" s="135" t="s">
        <v>236</v>
      </c>
      <c r="AA11" s="135" t="s">
        <v>236</v>
      </c>
      <c r="AB11" s="135">
        <v>100</v>
      </c>
      <c r="AC11" s="21">
        <v>100</v>
      </c>
      <c r="AD11" s="19"/>
      <c r="AE11" s="14"/>
      <c r="AF11" s="109"/>
      <c r="AG11" s="109"/>
      <c r="AH11" s="126"/>
      <c r="AI11" s="126"/>
      <c r="AJ11" s="126"/>
      <c r="AK11" s="126"/>
      <c r="AL11" s="126"/>
      <c r="AM11" s="126"/>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79" t="str">
        <f ca="true">IF(ISBLANK('Data Summary'!A14),"",'Data Summary'!A14)</f>
        <v/>
      </c>
      <c r="B12" s="101" t="s">
        <v>178</v>
      </c>
      <c r="C12" s="133" t="s">
        <v>169</v>
      </c>
      <c r="D12" s="136">
        <v>100</v>
      </c>
      <c r="E12" s="136"/>
      <c r="F12" s="136"/>
      <c r="G12" s="136"/>
      <c r="H12" s="136">
        <v>100</v>
      </c>
      <c r="I12" s="70"/>
      <c r="J12" s="19"/>
      <c r="K12" s="14"/>
      <c r="L12" s="101" t="s">
        <v>178</v>
      </c>
      <c r="M12" s="133" t="s">
        <v>169</v>
      </c>
      <c r="N12" s="136">
        <v>100</v>
      </c>
      <c r="O12" s="136"/>
      <c r="P12" s="136"/>
      <c r="Q12" s="136"/>
      <c r="R12" s="136">
        <v>100</v>
      </c>
      <c r="S12" s="70">
        <v>100</v>
      </c>
      <c r="T12" s="19"/>
      <c r="U12" s="14"/>
      <c r="V12" s="101" t="s">
        <v>178</v>
      </c>
      <c r="W12" s="133" t="s">
        <v>169</v>
      </c>
      <c r="X12" s="136">
        <v>100</v>
      </c>
      <c r="Y12" s="136"/>
      <c r="Z12" s="136"/>
      <c r="AA12" s="136"/>
      <c r="AB12" s="136">
        <v>100</v>
      </c>
      <c r="AC12" s="70">
        <v>100</v>
      </c>
      <c r="AD12" s="19"/>
      <c r="AE12" s="14"/>
      <c r="AF12" s="110"/>
      <c r="AG12" s="110"/>
      <c r="AH12" s="131"/>
      <c r="AI12" s="131"/>
      <c r="AJ12" s="131"/>
      <c r="AK12" s="131"/>
      <c r="AL12" s="131"/>
      <c r="AM12" s="131"/>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65" customFormat="true" ht="18" customHeight="true" x14ac:dyDescent="0.25">
      <c r="A13" s="379"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64"/>
      <c r="AG13" s="264"/>
      <c r="AH13" s="266"/>
      <c r="AI13" s="266"/>
      <c r="AJ13" s="266"/>
      <c r="AK13" s="266"/>
      <c r="AL13" s="266"/>
      <c r="AM13" s="266"/>
      <c r="AP13" s="264"/>
      <c r="AZ13" s="264"/>
      <c r="BJ13" s="264"/>
      <c r="BT13" s="264"/>
      <c r="CD13" s="264"/>
      <c r="CN13" s="264"/>
      <c r="CX13" s="264"/>
      <c r="DH13" s="264"/>
      <c r="DR13" s="264"/>
      <c r="EB13" s="264"/>
      <c r="EL13" s="264"/>
      <c r="EV13" s="264"/>
      <c r="FF13" s="264"/>
      <c r="FP13" s="264"/>
      <c r="FZ13" s="264"/>
      <c r="GJ13" s="264"/>
      <c r="GT13" s="264"/>
      <c r="HD13" s="264"/>
    </row>
    <row xmlns:x14ac="http://schemas.microsoft.com/office/spreadsheetml/2009/9/ac" r="14" x14ac:dyDescent="0.25">
      <c r="A14" s="379" t="str">
        <f ca="true">IF(ISBLANK('Data Summary'!A16),"",'Data Summary'!A16)</f>
        <v/>
      </c>
      <c r="B14" s="102" t="s">
        <v>30</v>
      </c>
      <c r="C14" s="16">
        <v>0</v>
      </c>
      <c r="D14" s="41">
        <v>0</v>
      </c>
      <c r="E14" s="41"/>
      <c r="F14" s="41"/>
      <c r="G14" s="135"/>
      <c r="H14" s="135">
        <v>0</v>
      </c>
      <c r="I14" s="21"/>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G14" s="128"/>
      <c r="AH14" s="126"/>
      <c r="AI14" s="126"/>
      <c r="AJ14" s="126"/>
      <c r="AK14" s="126"/>
      <c r="AL14" s="126"/>
      <c r="AM14" s="126"/>
    </row>
    <row xmlns:x14ac="http://schemas.microsoft.com/office/spreadsheetml/2009/9/ac" r="15" s="2" customFormat="true" x14ac:dyDescent="0.25">
      <c r="A15" s="379"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12"/>
      <c r="AG15" s="129"/>
      <c r="AH15" s="132"/>
      <c r="AI15" s="132"/>
      <c r="AJ15" s="132"/>
      <c r="AK15" s="132"/>
      <c r="AL15" s="132"/>
      <c r="AM15" s="132"/>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9" t="str">
        <f ca="true">IF(ISBLANK('Data Summary'!A18),"",'Data Summary'!A18)</f>
        <v/>
      </c>
      <c r="B16" s="103" t="s">
        <v>210</v>
      </c>
      <c r="C16" s="6">
        <v>1</v>
      </c>
      <c r="D16" s="41">
        <v>100</v>
      </c>
      <c r="E16" s="135"/>
      <c r="F16" s="135"/>
      <c r="G16" s="135"/>
      <c r="H16" s="41">
        <v>100</v>
      </c>
      <c r="I16" s="59"/>
      <c r="J16" s="10"/>
      <c r="K16" s="13"/>
      <c r="L16" s="103" t="s">
        <v>210</v>
      </c>
      <c r="M16" s="6">
        <v>1</v>
      </c>
      <c r="N16" s="41">
        <v>100</v>
      </c>
      <c r="O16" s="135"/>
      <c r="P16" s="135"/>
      <c r="Q16" s="135"/>
      <c r="R16" s="41">
        <v>100</v>
      </c>
      <c r="S16" s="59">
        <v>100</v>
      </c>
      <c r="T16" s="10"/>
      <c r="U16" s="13"/>
      <c r="V16" s="103" t="s">
        <v>210</v>
      </c>
      <c r="W16" s="6">
        <v>1</v>
      </c>
      <c r="X16" s="41">
        <v>100</v>
      </c>
      <c r="Y16" s="135"/>
      <c r="Z16" s="135"/>
      <c r="AA16" s="135"/>
      <c r="AB16" s="41">
        <v>100</v>
      </c>
      <c r="AC16" s="59">
        <v>100</v>
      </c>
      <c r="AD16" s="10"/>
      <c r="AE16" s="13"/>
      <c r="AF16" s="112"/>
      <c r="AG16" s="129"/>
      <c r="AH16" s="132"/>
      <c r="AI16" s="132"/>
      <c r="AJ16" s="132"/>
      <c r="AK16" s="132"/>
      <c r="AL16" s="132"/>
      <c r="AM16" s="132"/>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9"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12"/>
      <c r="AG17" s="129"/>
      <c r="AH17" s="132"/>
      <c r="AI17" s="132"/>
      <c r="AJ17" s="132"/>
      <c r="AK17" s="132"/>
      <c r="AL17" s="132"/>
      <c r="AM17" s="132"/>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9"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12"/>
      <c r="AG18" s="129"/>
      <c r="AH18" s="132"/>
      <c r="AI18" s="132"/>
      <c r="AJ18" s="132"/>
      <c r="AK18" s="132"/>
      <c r="AL18" s="132"/>
      <c r="AM18" s="132"/>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9"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12"/>
      <c r="AG19" s="129"/>
      <c r="AH19" s="132"/>
      <c r="AI19" s="132"/>
      <c r="AJ19" s="132"/>
      <c r="AK19" s="132"/>
      <c r="AL19" s="132"/>
      <c r="AM19" s="132"/>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9"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12"/>
      <c r="AG20" s="129"/>
      <c r="AH20" s="132"/>
      <c r="AI20" s="132"/>
      <c r="AJ20" s="132"/>
      <c r="AK20" s="132"/>
      <c r="AL20" s="132"/>
      <c r="AM20" s="132"/>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9"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12"/>
      <c r="AG21" s="129"/>
      <c r="AH21" s="132"/>
      <c r="AI21" s="132"/>
      <c r="AJ21" s="132"/>
      <c r="AK21" s="132"/>
      <c r="AL21" s="132"/>
      <c r="AM21" s="132"/>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9"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12"/>
      <c r="AG22" s="129"/>
      <c r="AH22" s="132"/>
      <c r="AI22" s="132"/>
      <c r="AJ22" s="132"/>
      <c r="AK22" s="132"/>
      <c r="AL22" s="132"/>
      <c r="AM22" s="132"/>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9"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12"/>
      <c r="AG23" s="129"/>
      <c r="AH23" s="132"/>
      <c r="AI23" s="132"/>
      <c r="AJ23" s="132"/>
      <c r="AK23" s="132"/>
      <c r="AL23" s="132"/>
      <c r="AM23" s="132"/>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9"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12"/>
      <c r="AG24" s="129"/>
      <c r="AH24" s="132"/>
      <c r="AI24" s="132"/>
      <c r="AJ24" s="132"/>
      <c r="AK24" s="132"/>
      <c r="AL24" s="132"/>
      <c r="AM24" s="132"/>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9"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12"/>
      <c r="AG25" s="129"/>
      <c r="AH25" s="132"/>
      <c r="AI25" s="132"/>
      <c r="AJ25" s="132"/>
      <c r="AK25" s="132"/>
      <c r="AL25" s="132"/>
      <c r="AM25" s="132"/>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79"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12"/>
      <c r="AG26" s="129"/>
      <c r="AH26" s="132"/>
      <c r="AI26" s="132"/>
      <c r="AJ26" s="132"/>
      <c r="AK26" s="132"/>
      <c r="AL26" s="132"/>
      <c r="AM26" s="132"/>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79" t="str">
        <f ca="true">IF(ISBLANK('Data Summary'!A29),"",'Data Summary'!A29)</f>
        <v/>
      </c>
      <c r="B27" s="104" t="s">
        <v>12</v>
      </c>
      <c r="C27" s="556" t="s">
        <v>209</v>
      </c>
      <c r="D27" s="557"/>
      <c r="E27" s="557"/>
      <c r="F27" s="557"/>
      <c r="G27" s="557"/>
      <c r="H27" s="557"/>
      <c r="I27" s="558"/>
      <c r="J27" s="10"/>
      <c r="K27" s="13"/>
      <c r="L27" s="104" t="s">
        <v>12</v>
      </c>
      <c r="M27" s="556" t="s">
        <v>213</v>
      </c>
      <c r="N27" s="557"/>
      <c r="O27" s="557"/>
      <c r="P27" s="557"/>
      <c r="Q27" s="557"/>
      <c r="R27" s="557"/>
      <c r="S27" s="558"/>
      <c r="T27" s="10"/>
      <c r="U27" s="13"/>
      <c r="V27" s="104" t="s">
        <v>12</v>
      </c>
      <c r="W27" s="556" t="s">
        <v>213</v>
      </c>
      <c r="X27" s="557"/>
      <c r="Y27" s="557"/>
      <c r="Z27" s="557"/>
      <c r="AA27" s="557"/>
      <c r="AB27" s="557"/>
      <c r="AC27" s="558"/>
      <c r="AD27" s="10"/>
      <c r="AE27" s="13"/>
      <c r="AF27" s="112"/>
      <c r="AG27" s="559"/>
      <c r="AH27" s="559"/>
      <c r="AI27" s="559"/>
      <c r="AJ27" s="559"/>
      <c r="AK27" s="559"/>
      <c r="AL27" s="559"/>
      <c r="AM27" s="55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9" t="str">
        <f ca="true">IF(ISBLANK('Data Summary'!A30),"",'Data Summary'!A30)</f>
        <v/>
      </c>
      <c r="B28" s="104"/>
      <c r="C28" s="58" t="s">
        <v>120</v>
      </c>
      <c r="D28" s="47" t="s">
        <v>158</v>
      </c>
      <c r="E28" s="47"/>
      <c r="F28" s="47"/>
      <c r="G28" s="47"/>
      <c r="H28" s="47" t="s">
        <v>158</v>
      </c>
      <c r="I28" s="89"/>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79" t="str">
        <f ca="true">IF(ISBLANK('Data Summary'!A31),"",'Data Summary'!A31)</f>
        <v/>
      </c>
      <c r="B29" s="104"/>
      <c r="C29" s="58" t="s">
        <v>102</v>
      </c>
      <c r="D29" s="47" t="s">
        <v>158</v>
      </c>
      <c r="E29" s="47"/>
      <c r="F29" s="47"/>
      <c r="G29" s="47"/>
      <c r="H29" s="47" t="s">
        <v>158</v>
      </c>
      <c r="I29" s="89"/>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12"/>
      <c r="AG29" s="112"/>
      <c r="AH29" s="129"/>
      <c r="AI29" s="129"/>
      <c r="AJ29" s="129"/>
      <c r="AK29" s="129"/>
      <c r="AL29" s="129"/>
      <c r="AM29" s="129"/>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79" t="str">
        <f ca="true">IF(ISBLANK('Data Summary'!A32),"",'Data Summary'!A32)</f>
        <v/>
      </c>
      <c r="B30" s="104"/>
      <c r="C30" s="58" t="s">
        <v>127</v>
      </c>
      <c r="D30" s="47" t="s">
        <v>158</v>
      </c>
      <c r="E30" s="47"/>
      <c r="F30" s="47"/>
      <c r="G30" s="47"/>
      <c r="H30" s="47" t="s">
        <v>158</v>
      </c>
      <c r="I30" s="89"/>
      <c r="J30" s="10"/>
      <c r="K30" s="13"/>
      <c r="L30" s="104"/>
      <c r="M30" s="58" t="s">
        <v>127</v>
      </c>
      <c r="N30" s="47" t="s">
        <v>158</v>
      </c>
      <c r="O30" s="47"/>
      <c r="P30" s="47"/>
      <c r="Q30" s="47"/>
      <c r="R30" s="47" t="s">
        <v>158</v>
      </c>
      <c r="S30" s="89" t="s">
        <v>158</v>
      </c>
      <c r="T30" s="10"/>
      <c r="U30" s="13"/>
      <c r="V30" s="104"/>
      <c r="W30" s="58" t="s">
        <v>127</v>
      </c>
      <c r="X30" s="47" t="s">
        <v>158</v>
      </c>
      <c r="Y30" s="47"/>
      <c r="Z30" s="47"/>
      <c r="AA30" s="47"/>
      <c r="AB30" s="47" t="s">
        <v>158</v>
      </c>
      <c r="AC30" s="89" t="s">
        <v>158</v>
      </c>
      <c r="AD30" s="10"/>
      <c r="AE30" s="13"/>
      <c r="AF30" s="112"/>
      <c r="AG30" s="112"/>
      <c r="AH30" s="129"/>
      <c r="AI30" s="129"/>
      <c r="AJ30" s="129"/>
      <c r="AK30" s="129"/>
      <c r="AL30" s="129"/>
      <c r="AM30" s="129"/>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79" t="str">
        <f ca="true">IF(ISBLANK('Data Summary'!A33),"",'Data Summary'!A33)</f>
        <v/>
      </c>
      <c r="B31" s="104"/>
      <c r="C31" s="58" t="s">
        <v>128</v>
      </c>
      <c r="D31" s="47" t="s">
        <v>158</v>
      </c>
      <c r="E31" s="47"/>
      <c r="F31" s="47"/>
      <c r="G31" s="47"/>
      <c r="H31" s="47" t="s">
        <v>158</v>
      </c>
      <c r="I31" s="89"/>
      <c r="J31" s="10"/>
      <c r="K31" s="13"/>
      <c r="L31" s="104"/>
      <c r="M31" s="58" t="s">
        <v>128</v>
      </c>
      <c r="N31" s="47" t="s">
        <v>158</v>
      </c>
      <c r="O31" s="47"/>
      <c r="P31" s="47"/>
      <c r="Q31" s="47"/>
      <c r="R31" s="47" t="s">
        <v>158</v>
      </c>
      <c r="S31" s="89" t="s">
        <v>158</v>
      </c>
      <c r="T31" s="10"/>
      <c r="U31" s="13"/>
      <c r="V31" s="104"/>
      <c r="W31" s="58" t="s">
        <v>128</v>
      </c>
      <c r="X31" s="47" t="s">
        <v>158</v>
      </c>
      <c r="Y31" s="47"/>
      <c r="Z31" s="47"/>
      <c r="AA31" s="47"/>
      <c r="AB31" s="47" t="s">
        <v>158</v>
      </c>
      <c r="AC31" s="89" t="s">
        <v>158</v>
      </c>
      <c r="AD31" s="10"/>
      <c r="AE31" s="13"/>
      <c r="AH31" s="128"/>
      <c r="AI31" s="128"/>
      <c r="AJ31" s="128"/>
      <c r="AK31" s="128"/>
      <c r="AL31" s="128"/>
      <c r="AM31" s="128"/>
    </row>
    <row xmlns:x14ac="http://schemas.microsoft.com/office/spreadsheetml/2009/9/ac" r="32" ht="16.5" customHeight="true" x14ac:dyDescent="0.25">
      <c r="A32" s="379" t="str">
        <f ca="true">IF(ISBLANK('Data Summary'!A34),"",'Data Summary'!A34)</f>
        <v/>
      </c>
      <c r="B32" s="104"/>
      <c r="C32" s="58" t="s">
        <v>103</v>
      </c>
      <c r="D32" s="47" t="s">
        <v>158</v>
      </c>
      <c r="E32" s="47"/>
      <c r="F32" s="47"/>
      <c r="G32" s="47"/>
      <c r="H32" s="47" t="s">
        <v>158</v>
      </c>
      <c r="I32" s="89"/>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H32" s="128"/>
      <c r="AI32" s="128"/>
      <c r="AJ32" s="128"/>
      <c r="AK32" s="128"/>
      <c r="AL32" s="128"/>
      <c r="AM32" s="128"/>
    </row>
    <row xmlns:x14ac="http://schemas.microsoft.com/office/spreadsheetml/2009/9/ac" r="33" ht="16.5" customHeight="true" x14ac:dyDescent="0.25">
      <c r="A33" s="379"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H33" s="128"/>
      <c r="AI33" s="128"/>
      <c r="AJ33" s="128"/>
      <c r="AK33" s="128"/>
      <c r="AL33" s="128"/>
      <c r="AM33" s="128"/>
    </row>
    <row xmlns:x14ac="http://schemas.microsoft.com/office/spreadsheetml/2009/9/ac" r="34" s="3" customFormat="true" ht="16.5" customHeight="true" thickBot="true" x14ac:dyDescent="0.3">
      <c r="A34" s="379"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7"/>
      <c r="AG34" s="107"/>
      <c r="AH34" s="130"/>
      <c r="AI34" s="130"/>
      <c r="AJ34" s="130"/>
      <c r="AK34" s="130"/>
      <c r="AL34" s="130"/>
      <c r="AM34" s="130"/>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9"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9"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9"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9"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9"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9"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9"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9"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9"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9"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9"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9"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9"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9"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9"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9"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9"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9"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9"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9"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9"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9"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9"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9"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9"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9"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9"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9"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9"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9"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9"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9"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9"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9"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9"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9"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9"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9"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9"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9"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9"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9"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9"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9"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9"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9"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9"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9"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9"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9"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9"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9"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9"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9"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9"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9"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9"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9"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9"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9"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9"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9"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9"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9"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9"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9"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9"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9"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9"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9"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9"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9"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9"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9"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9"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9"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9"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9"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9"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9"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9"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9"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9"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9"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9"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9"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9"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9"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9"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9"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9"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9"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9"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9"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9"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9"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9"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9"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9"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9"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9"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9"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9"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9"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9"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9"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9"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9"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9"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9"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9"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9"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9"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9"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9"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9"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9"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5"/>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5"/>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5"/>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5"/>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5"/>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5"/>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5"/>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5"/>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5"/>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5"/>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5"/>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5"/>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5"/>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5"/>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5"/>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5"/>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5"/>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5"/>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5"/>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5"/>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5"/>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5"/>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5"/>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5"/>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5"/>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5"/>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5"/>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5"/>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5"/>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5"/>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5"/>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5"/>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5"/>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5"/>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5"/>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5"/>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5"/>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5"/>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5"/>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5"/>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5"/>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5"/>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5"/>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5"/>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5"/>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5"/>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5"/>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5"/>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5"/>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5"/>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5"/>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5"/>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5"/>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5"/>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5"/>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5"/>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5"/>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5"/>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5"/>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5"/>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5"/>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5"/>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5"/>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5"/>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5"/>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5"/>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5"/>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5"/>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5"/>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5"/>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5"/>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5"/>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5"/>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5"/>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5"/>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5"/>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5"/>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5"/>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5"/>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5"/>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5"/>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5"/>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5"/>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5"/>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5"/>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5"/>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5"/>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5"/>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5"/>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5"/>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5"/>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5"/>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5"/>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5"/>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5"/>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5"/>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5"/>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5"/>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5"/>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5"/>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5"/>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5"/>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5"/>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5"/>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5"/>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5"/>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5"/>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5"/>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5"/>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5"/>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5"/>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5"/>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5"/>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5"/>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5"/>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5"/>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5"/>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5"/>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5"/>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5"/>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5"/>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5"/>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5"/>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5"/>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5"/>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5"/>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5"/>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5"/>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5"/>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5"/>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5"/>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5"/>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5"/>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5"/>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5"/>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5"/>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5"/>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5"/>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5"/>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5"/>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5"/>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5"/>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5"/>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5"/>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5"/>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5"/>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5"/>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5"/>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5"/>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5"/>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5"/>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5"/>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5"/>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5"/>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5"/>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5"/>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5"/>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5"/>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5"/>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5"/>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5"/>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5"/>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5"/>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5"/>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5"/>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5"/>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5"/>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5"/>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5"/>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5"/>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5"/>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5"/>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5"/>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5"/>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5"/>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5"/>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5"/>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5"/>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5"/>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5"/>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5"/>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5"/>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5"/>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5"/>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5"/>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5"/>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5"/>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5"/>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5"/>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5"/>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5"/>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5"/>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5"/>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5"/>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5"/>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5"/>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5"/>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5"/>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5"/>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5"/>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5"/>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5"/>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5"/>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5"/>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5"/>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5"/>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5"/>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5"/>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5"/>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5"/>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5"/>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5"/>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5"/>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5"/>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5"/>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5"/>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5"/>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5"/>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5"/>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5"/>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5"/>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5"/>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5"/>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5"/>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5"/>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5"/>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5"/>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5"/>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5"/>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5"/>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5"/>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5"/>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5"/>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5"/>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5"/>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5"/>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5"/>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5"/>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5"/>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5"/>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5"/>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5"/>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5"/>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5"/>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5"/>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5"/>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5"/>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5"/>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5"/>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5"/>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5"/>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5"/>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5"/>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5"/>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5"/>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5"/>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5"/>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5"/>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5"/>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5"/>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5"/>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5"/>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5"/>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5"/>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5"/>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5"/>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5"/>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5"/>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5"/>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5"/>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5"/>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5"/>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5"/>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5"/>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5"/>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5"/>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5"/>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5"/>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5"/>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5"/>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5"/>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5"/>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5"/>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5"/>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5"/>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5"/>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5"/>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5"/>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5"/>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5"/>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5"/>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5"/>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5"/>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5"/>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5"/>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5"/>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5"/>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5"/>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5"/>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5"/>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5"/>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5"/>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5"/>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5"/>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5"/>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5"/>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5"/>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5"/>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5"/>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5"/>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5"/>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5"/>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5"/>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5"/>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5"/>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5"/>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5"/>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5"/>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5"/>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5"/>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5"/>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5"/>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5"/>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5"/>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5"/>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5"/>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5"/>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5"/>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5"/>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5"/>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5"/>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5"/>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5"/>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5"/>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5"/>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5"/>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5"/>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5"/>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5"/>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5"/>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5"/>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5"/>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5"/>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5"/>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5"/>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5"/>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5"/>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5"/>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5"/>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5"/>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5"/>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5"/>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5"/>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5"/>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5"/>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5"/>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5"/>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5"/>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5"/>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5"/>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5"/>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5"/>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5"/>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5"/>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5"/>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5"/>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5"/>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5"/>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5"/>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5"/>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5"/>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5"/>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5"/>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5"/>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5"/>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5"/>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5"/>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5"/>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5"/>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5"/>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5"/>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5"/>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5"/>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5"/>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5"/>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5"/>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5"/>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5"/>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5"/>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5"/>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5"/>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5"/>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5"/>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5"/>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5"/>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5"/>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5"/>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5"/>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5"/>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5"/>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5"/>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5"/>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5"/>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5"/>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5"/>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5"/>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5"/>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5"/>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5"/>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5"/>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5"/>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5"/>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5"/>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5"/>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5"/>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5"/>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5"/>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5"/>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5"/>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5"/>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5"/>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5"/>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5"/>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5"/>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5"/>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5"/>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5"/>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5"/>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5"/>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5"/>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5"/>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5"/>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5"/>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5"/>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5"/>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5"/>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5"/>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5"/>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5"/>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5"/>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5"/>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5"/>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5"/>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5"/>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5"/>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5"/>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5"/>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5"/>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5"/>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5"/>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5"/>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5"/>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5"/>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5"/>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5"/>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5"/>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5"/>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5"/>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5"/>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5"/>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5"/>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5"/>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5"/>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5"/>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5"/>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5"/>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5"/>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5"/>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5"/>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5"/>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5"/>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5"/>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5"/>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5"/>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5"/>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5"/>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5"/>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5"/>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5"/>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5"/>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5"/>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5"/>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5"/>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5"/>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5"/>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5"/>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75"/>
      <c r="B638" s="107"/>
      <c r="L638" s="107"/>
      <c r="V638" s="107"/>
      <c r="AF638" s="107"/>
      <c r="AG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75"/>
      <c r="B639" s="107"/>
      <c r="L639" s="107"/>
      <c r="V639" s="107"/>
      <c r="AF639" s="107"/>
      <c r="AG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75"/>
      <c r="B640" s="107"/>
      <c r="L640" s="107"/>
      <c r="V640" s="107"/>
      <c r="AF640" s="107"/>
      <c r="AG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5">
    <mergeCell ref="C27:I27"/>
    <mergeCell ref="AG27:AM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2024-04-24T06:16:52Z</dcterms:modified>
</cp:coreProperties>
</file>